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6670" windowHeight="1266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_xlnm._FilterDatabase" localSheetId="1" hidden="1">Расходы!$A$13:$F$13</definedName>
    <definedName name="APPT" localSheetId="0">Доходы!$A$24</definedName>
    <definedName name="APPT" localSheetId="2">Источники!#REF!</definedName>
    <definedName name="APPT" localSheetId="1">Расходы!$A$20</definedName>
    <definedName name="FILE_NAME" localSheetId="0">Доходы!$H$3</definedName>
    <definedName name="FIO" localSheetId="0">Доходы!$D$24</definedName>
    <definedName name="FIO" localSheetId="1">Расходы!$D$20</definedName>
    <definedName name="FORM_CODE" localSheetId="0">Доходы!$H$5</definedName>
    <definedName name="LAST_CELL" localSheetId="0">Доходы!$H$87</definedName>
    <definedName name="LAST_CELL" localSheetId="2">Источники!$F$35</definedName>
    <definedName name="LAST_CELL" localSheetId="1">Расходы!$F$160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Доходы!$A$23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Доходы!$A$87</definedName>
    <definedName name="REND_1" localSheetId="2">Источники!#REF!</definedName>
    <definedName name="REND_1" localSheetId="1">Расходы!$A$161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Источники!$A$24:$D$24</definedName>
    <definedName name="SIGN" localSheetId="1">Расходы!$A$19:$D$21</definedName>
    <definedName name="SRC_CODE" localSheetId="0">Доходы!$H$8</definedName>
    <definedName name="SRC_KIND" localSheetId="0">Доходы!$H$7</definedName>
  </definedNames>
  <calcPr calcId="145621"/>
</workbook>
</file>

<file path=xl/calcChain.xml><?xml version="1.0" encoding="utf-8"?>
<calcChain xmlns="http://schemas.openxmlformats.org/spreadsheetml/2006/main">
  <c r="E20" i="3" l="1"/>
  <c r="E22" i="3"/>
  <c r="D28" i="2"/>
  <c r="D27" i="2" s="1"/>
  <c r="D26" i="2" s="1"/>
  <c r="D22" i="2"/>
  <c r="D21" i="2" s="1"/>
  <c r="D35" i="2"/>
  <c r="D36" i="2"/>
  <c r="F36" i="2" s="1"/>
  <c r="D63" i="2"/>
  <c r="D62" i="2" s="1"/>
  <c r="D61" i="2" s="1"/>
  <c r="D60" i="2" s="1"/>
  <c r="D77" i="2"/>
  <c r="D76" i="2" s="1"/>
  <c r="D75" i="2" s="1"/>
  <c r="D74" i="2" s="1"/>
  <c r="D106" i="2"/>
  <c r="D105" i="2" s="1"/>
  <c r="D111" i="2"/>
  <c r="F111" i="2" s="1"/>
  <c r="F107" i="2"/>
  <c r="D120" i="2"/>
  <c r="D119" i="2" s="1"/>
  <c r="D118" i="2" s="1"/>
  <c r="D117" i="2" s="1"/>
  <c r="D127" i="2"/>
  <c r="D126" i="2" s="1"/>
  <c r="D136" i="2"/>
  <c r="D135" i="2"/>
  <c r="D134" i="2"/>
  <c r="D133" i="2" s="1"/>
  <c r="E20" i="2"/>
  <c r="E19" i="2" s="1"/>
  <c r="E18" i="2" s="1"/>
  <c r="E136" i="2"/>
  <c r="E135" i="2" s="1"/>
  <c r="F137" i="2"/>
  <c r="E158" i="2"/>
  <c r="E157" i="2" s="1"/>
  <c r="F157" i="2" s="1"/>
  <c r="E150" i="2"/>
  <c r="E149" i="2" s="1"/>
  <c r="F149" i="2" s="1"/>
  <c r="E144" i="2"/>
  <c r="E143" i="2" s="1"/>
  <c r="F143" i="2" s="1"/>
  <c r="E119" i="2"/>
  <c r="E94" i="2"/>
  <c r="E93" i="2" s="1"/>
  <c r="F93" i="2" s="1"/>
  <c r="E76" i="2"/>
  <c r="E75" i="2" s="1"/>
  <c r="E74" i="2" s="1"/>
  <c r="E73" i="2" s="1"/>
  <c r="E72" i="2" s="1"/>
  <c r="E62" i="2"/>
  <c r="E34" i="2"/>
  <c r="E33" i="2" s="1"/>
  <c r="E32" i="2" s="1"/>
  <c r="E28" i="2"/>
  <c r="E27" i="2" s="1"/>
  <c r="E26" i="2" s="1"/>
  <c r="D20" i="3"/>
  <c r="D22" i="3"/>
  <c r="F159" i="2"/>
  <c r="F151" i="2"/>
  <c r="F145" i="2"/>
  <c r="F132" i="2"/>
  <c r="F131" i="2"/>
  <c r="F130" i="2"/>
  <c r="F129" i="2"/>
  <c r="F128" i="2"/>
  <c r="F121" i="2"/>
  <c r="F112" i="2"/>
  <c r="F99" i="2"/>
  <c r="F98" i="2"/>
  <c r="F97" i="2"/>
  <c r="F96" i="2"/>
  <c r="F95" i="2"/>
  <c r="F87" i="2"/>
  <c r="F86" i="2"/>
  <c r="F85" i="2"/>
  <c r="F84" i="2"/>
  <c r="F83" i="2"/>
  <c r="F82" i="2"/>
  <c r="F81" i="2"/>
  <c r="F80" i="2"/>
  <c r="F79" i="2"/>
  <c r="F78" i="2"/>
  <c r="F71" i="2"/>
  <c r="F70" i="2"/>
  <c r="F69" i="2"/>
  <c r="F68" i="2"/>
  <c r="F67" i="2"/>
  <c r="F66" i="2"/>
  <c r="F65" i="2"/>
  <c r="F64" i="2"/>
  <c r="F58" i="2"/>
  <c r="F57" i="2"/>
  <c r="F56" i="2"/>
  <c r="F55" i="2"/>
  <c r="F54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1" i="2"/>
  <c r="F30" i="2"/>
  <c r="F29" i="2"/>
  <c r="F23" i="2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3" i="1"/>
  <c r="E19" i="3" l="1"/>
  <c r="E18" i="3" s="1"/>
  <c r="E12" i="3" s="1"/>
  <c r="D19" i="3"/>
  <c r="D18" i="3" s="1"/>
  <c r="D12" i="3" s="1"/>
  <c r="F136" i="2"/>
  <c r="F22" i="2"/>
  <c r="F150" i="2"/>
  <c r="F127" i="2"/>
  <c r="E92" i="2"/>
  <c r="D34" i="2"/>
  <c r="D33" i="2" s="1"/>
  <c r="D32" i="2" s="1"/>
  <c r="D25" i="2" s="1"/>
  <c r="D24" i="2" s="1"/>
  <c r="F63" i="2"/>
  <c r="F35" i="2"/>
  <c r="F120" i="2"/>
  <c r="D104" i="2"/>
  <c r="F105" i="2"/>
  <c r="F74" i="2"/>
  <c r="D73" i="2"/>
  <c r="D72" i="2" s="1"/>
  <c r="D59" i="2"/>
  <c r="D53" i="2" s="1"/>
  <c r="F32" i="2"/>
  <c r="D116" i="2"/>
  <c r="D115" i="2" s="1"/>
  <c r="D20" i="2"/>
  <c r="F20" i="2" s="1"/>
  <c r="F21" i="2"/>
  <c r="F135" i="2"/>
  <c r="E134" i="2"/>
  <c r="E133" i="2" s="1"/>
  <c r="E122" i="2" s="1"/>
  <c r="D125" i="2"/>
  <c r="F126" i="2"/>
  <c r="E25" i="2"/>
  <c r="F119" i="2"/>
  <c r="F77" i="2"/>
  <c r="F62" i="2"/>
  <c r="F106" i="2"/>
  <c r="E148" i="2"/>
  <c r="D110" i="2"/>
  <c r="F75" i="2"/>
  <c r="E156" i="2"/>
  <c r="E142" i="2"/>
  <c r="D19" i="2"/>
  <c r="D18" i="2" s="1"/>
  <c r="F26" i="2"/>
  <c r="F27" i="2"/>
  <c r="F28" i="2"/>
  <c r="F158" i="2"/>
  <c r="F34" i="2"/>
  <c r="E118" i="2"/>
  <c r="F144" i="2"/>
  <c r="E61" i="2"/>
  <c r="F76" i="2"/>
  <c r="F94" i="2"/>
  <c r="F33" i="2" l="1"/>
  <c r="E24" i="2"/>
  <c r="E17" i="2" s="1"/>
  <c r="F134" i="2"/>
  <c r="E91" i="2"/>
  <c r="F92" i="2"/>
  <c r="E141" i="2"/>
  <c r="E140" i="2" s="1"/>
  <c r="F142" i="2"/>
  <c r="E155" i="2"/>
  <c r="F156" i="2"/>
  <c r="F133" i="2"/>
  <c r="F61" i="2"/>
  <c r="E60" i="2"/>
  <c r="F73" i="2"/>
  <c r="F118" i="2"/>
  <c r="E117" i="2"/>
  <c r="F148" i="2"/>
  <c r="E147" i="2"/>
  <c r="E146" i="2" s="1"/>
  <c r="D109" i="2"/>
  <c r="F110" i="2"/>
  <c r="F125" i="2"/>
  <c r="D124" i="2"/>
  <c r="F104" i="2"/>
  <c r="D103" i="2"/>
  <c r="F19" i="2"/>
  <c r="F25" i="2"/>
  <c r="F91" i="2" l="1"/>
  <c r="E90" i="2"/>
  <c r="D123" i="2"/>
  <c r="D122" i="2" s="1"/>
  <c r="F124" i="2"/>
  <c r="E59" i="2"/>
  <c r="E53" i="2" s="1"/>
  <c r="F60" i="2"/>
  <c r="F147" i="2"/>
  <c r="E116" i="2"/>
  <c r="E115" i="2" s="1"/>
  <c r="F117" i="2"/>
  <c r="E154" i="2"/>
  <c r="F155" i="2"/>
  <c r="F103" i="2"/>
  <c r="D108" i="2"/>
  <c r="D102" i="2" s="1"/>
  <c r="F109" i="2"/>
  <c r="F72" i="2"/>
  <c r="F141" i="2"/>
  <c r="F18" i="2"/>
  <c r="F90" i="2" l="1"/>
  <c r="E89" i="2"/>
  <c r="E153" i="2"/>
  <c r="F154" i="2"/>
  <c r="F59" i="2"/>
  <c r="D52" i="2"/>
  <c r="F116" i="2"/>
  <c r="F146" i="2"/>
  <c r="F108" i="2"/>
  <c r="F123" i="2"/>
  <c r="D17" i="2"/>
  <c r="F24" i="2"/>
  <c r="F89" i="2" l="1"/>
  <c r="E88" i="2"/>
  <c r="F88" i="2" s="1"/>
  <c r="F153" i="2"/>
  <c r="E152" i="2"/>
  <c r="F152" i="2" s="1"/>
  <c r="F140" i="2"/>
  <c r="E139" i="2"/>
  <c r="D16" i="2"/>
  <c r="F17" i="2"/>
  <c r="F139" i="2" l="1"/>
  <c r="E138" i="2"/>
  <c r="F138" i="2" s="1"/>
  <c r="F53" i="2"/>
  <c r="E52" i="2"/>
  <c r="E114" i="2"/>
  <c r="E113" i="2" s="1"/>
  <c r="F115" i="2"/>
  <c r="F102" i="2"/>
  <c r="D101" i="2"/>
  <c r="F122" i="2"/>
  <c r="D114" i="2"/>
  <c r="E16" i="2" l="1"/>
  <c r="F52" i="2"/>
  <c r="D100" i="2"/>
  <c r="F101" i="2"/>
  <c r="F114" i="2"/>
  <c r="D113" i="2"/>
  <c r="F113" i="2" s="1"/>
  <c r="F100" i="2" l="1"/>
  <c r="D15" i="2"/>
  <c r="E15" i="2"/>
  <c r="E13" i="2" s="1"/>
  <c r="E161" i="2" s="1"/>
  <c r="F16" i="2"/>
  <c r="D13" i="2" l="1"/>
  <c r="F15" i="2"/>
  <c r="F13" i="2" l="1"/>
  <c r="D161" i="2"/>
</calcChain>
</file>

<file path=xl/sharedStrings.xml><?xml version="1.0" encoding="utf-8"?>
<sst xmlns="http://schemas.openxmlformats.org/spreadsheetml/2006/main" count="837" uniqueCount="436">
  <si>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</si>
  <si>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</si>
  <si>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</si>
  <si>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</si>
  <si>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</si>
  <si>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</si>
  <si>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апреля 2025 г.</t>
  </si>
  <si>
    <t>01.04.2025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</si>
  <si>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</si>
  <si>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</si>
  <si>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</si>
  <si>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</si>
  <si>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</si>
  <si>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</si>
  <si>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</si>
  <si>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Мокробатайского сельского поселения</t>
  </si>
  <si>
    <t>Мокробатайское сельское поселение Кагальницкого района</t>
  </si>
  <si>
    <t>Единица измерения: руб.</t>
  </si>
  <si>
    <t>02811855</t>
  </si>
  <si>
    <t>951</t>
  </si>
  <si>
    <t>60622423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</si>
  <si>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</si>
  <si>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</si>
  <si>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</si>
  <si>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</si>
  <si>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</si>
  <si>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</si>
  <si>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</si>
  <si>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</si>
  <si>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</si>
  <si>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</si>
  <si>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</si>
  <si>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</si>
  <si>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</si>
  <si>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</si>
  <si>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</si>
  <si>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</si>
  <si>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</si>
  <si>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</si>
  <si>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</si>
  <si>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</si>
  <si>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</si>
  <si>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</si>
  <si>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</si>
  <si>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</si>
  <si>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</si>
  <si>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</si>
  <si>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</si>
  <si>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</si>
  <si>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</si>
  <si>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</si>
  <si>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</si>
  <si>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</si>
  <si>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</si>
  <si>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</si>
  <si>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</si>
  <si>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</si>
  <si>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</si>
  <si>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</si>
  <si>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</si>
  <si>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</si>
  <si>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</si>
  <si>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</si>
  <si>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</si>
  <si>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</si>
  <si>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</si>
  <si>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</si>
  <si>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</si>
  <si>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</si>
  <si>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</si>
  <si>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</si>
  <si>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</si>
  <si>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</si>
  <si>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</si>
  <si>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</si>
  <si>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</si>
  <si>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</si>
  <si>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</si>
  <si>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</si>
  <si>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</si>
  <si>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</si>
  <si>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</si>
  <si>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</si>
  <si>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</si>
  <si>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</si>
  <si>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</si>
  <si>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</si>
  <si>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</si>
  <si>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</si>
  <si>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</si>
  <si>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</si>
  <si>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</si>
  <si>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</si>
  <si>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</si>
  <si>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ОКАЗАНИЯ ПЛАТНЫХ УСЛУГ И КОМПЕНСАЦИИ ЗАТРАТ ГОСУДАРСТВА</t>
  </si>
  <si>
    <t>951 11300000000000000</t>
  </si>
  <si>
    <t>Доходы от компенсации затрат государства</t>
  </si>
  <si>
    <t>951 11302000000000130</t>
  </si>
  <si>
    <t>Доходы, поступающие в порядке возмещения расходов, понесенных в связи с эксплуатацией имущества</t>
  </si>
  <si>
    <t>951 11302060000000130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</si>
  <si>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</si>
  <si>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951 11302065100000130</t>
  </si>
  <si>
    <t>Прочие доходы от компенсации затрат государства</t>
  </si>
  <si>
    <t>951 11302990000000130</t>
  </si>
  <si>
    <t>Прочие доходы от компенсации затрат бюджетов сельских поселений</t>
  </si>
  <si>
    <t>951 11302995100000130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</si>
  <si>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</si>
  <si>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</si>
  <si>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</si>
  <si>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</si>
  <si>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</si>
  <si>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</si>
  <si>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ПРОЧИЕ НЕНАЛОГОВЫЕ ДОХОДЫ</t>
  </si>
  <si>
    <t>951 11700000000000000</t>
  </si>
  <si>
    <t>Инициативные платежи</t>
  </si>
  <si>
    <t>951 11715030000000150</t>
  </si>
  <si>
    <t>Инициативные платежи, зачисляемые в бюджеты сельских поселений</t>
  </si>
  <si>
    <t>951 11715030100000150</t>
  </si>
  <si>
    <t>Инициативные платежи, зачисляемые в бюджеты сельских поселений (благоустройство детской игровой площадки п.Мокрый Батай, ул.ПМК, 11-б физическими лицами)</t>
  </si>
  <si>
    <t>951 11715030100011150</t>
  </si>
  <si>
    <t>Инициативные платежи, зачисляемые в бюджеты сельских поселений (благоустройство детской игровой площадки п.Мокрый Батай, ул.ПМК, 11-б юридическими лицами)</t>
  </si>
  <si>
    <t>951 11715030100021150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</si>
  <si>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</si>
  <si>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</si>
  <si>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</si>
  <si>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</si>
  <si>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</si>
  <si>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</si>
  <si>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</si>
  <si>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</si>
  <si>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</si>
  <si>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</si>
  <si>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Дотации бюджетам сельских поселений на выравнивание бюджетной обеспеченности из бюджетов муниципальных районов</t>
  </si>
  <si>
    <t>951 20216001100000150</t>
  </si>
  <si>
    <t>Субсидии бюджетам бюджетной системы Российской Федерации (межбюджетные субсидии)</t>
  </si>
  <si>
    <t>951 20220000000000150</t>
  </si>
  <si>
    <t>Субсидии бюджетам на реализацию программ формирования современной городской среды</t>
  </si>
  <si>
    <t>951 20225555000000150</t>
  </si>
  <si>
    <t>Субсидии бюджетам сельских поселений на реализацию программ формирования современной городской среды</t>
  </si>
  <si>
    <t>951 20225555100000150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</si>
  <si>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</si>
  <si>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</si>
  <si>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</si>
  <si>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</si>
  <si>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</si>
  <si>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</si>
  <si>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</si>
  <si>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</si>
  <si>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</si>
  <si>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</si>
  <si>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</si>
  <si>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</si>
  <si>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</si>
  <si>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</si>
  <si>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</si>
  <si>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</si>
  <si>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</si>
  <si>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951 20800000000000000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</si>
  <si>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</si>
  <si>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951 20805000100000150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</si>
  <si>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</si>
  <si>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</si>
  <si>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</si>
  <si>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</si>
  <si>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</si>
  <si>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</si>
  <si>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МОКРОБАТАЙСКОГО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</si>
  <si>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</si>
  <si>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</si>
  <si>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</si>
  <si>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</si>
  <si>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</si>
  <si>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Мокробатайского сельского поселения «Защита населения и территории от чрезвычайных ситуаций и обеспечение пожарной безопасности»</t>
  </si>
  <si>
    <t xml:space="preserve">951 0104 0200000000 000 </t>
  </si>
  <si>
    <t>Комплекс процессных мероприятий «Пожарная безопасность»</t>
  </si>
  <si>
    <t xml:space="preserve">951 0104 0240100000 000 </t>
  </si>
  <si>
    <t>Мероприятия по пожарной безопасности</t>
  </si>
  <si>
    <t xml:space="preserve">951 0104 0240127040 000 </t>
  </si>
  <si>
    <t>Закупка товаров, работ и услуг для обеспечения государственных (муниципальных) нужд</t>
  </si>
  <si>
    <t xml:space="preserve">951 0104 0240127040 200 </t>
  </si>
  <si>
    <t>Иные закупки товаров, работ и услуг для обеспечения государственных (муниципальных) нужд</t>
  </si>
  <si>
    <t xml:space="preserve">951 0104 0240127040 240 </t>
  </si>
  <si>
    <t>Прочая закупка товаров, работ и услуг</t>
  </si>
  <si>
    <t xml:space="preserve">951 0104 0240127040 244 </t>
  </si>
  <si>
    <t xml:space="preserve">951 0104 0900000000 000 </t>
  </si>
  <si>
    <t>Комплекс процессных мероприятий «Нормативно-методическое, информационное обеспечение и организация бюджетного процесса»</t>
  </si>
  <si>
    <t xml:space="preserve">951 0104 0940100000 000 </t>
  </si>
  <si>
    <t>Расходы на выплаты по оплате труда работников муниципальных органов Мокробатайского сельского поселения</t>
  </si>
  <si>
    <t xml:space="preserve">951 0104 0940100110 000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</si>
  <si>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</si>
  <si>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951 0104 0940100110 100 </t>
  </si>
  <si>
    <t>Расходы на выплаты персоналу государственных (муниципальных) органов</t>
  </si>
  <si>
    <t xml:space="preserve">951 0104 0940100110 120 </t>
  </si>
  <si>
    <t>Фонд оплаты труда государственных (муниципальных) органов</t>
  </si>
  <si>
    <t xml:space="preserve">951 0104 0940100110 121 </t>
  </si>
  <si>
    <t>Иные выплаты персоналу государственных (муниципальных) органов, за исключением фонда оплаты труда</t>
  </si>
  <si>
    <t xml:space="preserve">951 0104 0940100110 122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</si>
  <si>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</si>
  <si>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951 0104 0940100110 129 </t>
  </si>
  <si>
    <t>Расходы на обеспечение функций муниципальных органов Мокробатайского сельского поселения</t>
  </si>
  <si>
    <t xml:space="preserve">951 0104 0940100190 000 </t>
  </si>
  <si>
    <t xml:space="preserve">951 0104 0940100190 200 </t>
  </si>
  <si>
    <t xml:space="preserve">951 0104 0940100190 240 </t>
  </si>
  <si>
    <t xml:space="preserve">951 0104 0940100190 244 </t>
  </si>
  <si>
    <t>Закупка энергетических ресурсов</t>
  </si>
  <si>
    <t xml:space="preserve">951 0104 0940100190 247 </t>
  </si>
  <si>
    <t>Расходы в рамках соглашения по передаче Администрации Кагальницкого района полномочий Администрации Мокробатайского сельского поселения по осуществлению внутреннего муниципального финансового контроля</t>
  </si>
  <si>
    <t xml:space="preserve">951 0104 0940185110 000 </t>
  </si>
  <si>
    <t>Межбюджетные трансферты</t>
  </si>
  <si>
    <t xml:space="preserve">951 0104 0940185110 500 </t>
  </si>
  <si>
    <t xml:space="preserve">951 0104 0940185110 540 </t>
  </si>
  <si>
    <t>Иные непрограммные мероприятия</t>
  </si>
  <si>
    <t xml:space="preserve">951 0104 8900000000 000 </t>
  </si>
  <si>
    <t xml:space="preserve">951 0104 8990000000 000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</si>
  <si>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правонарушениях, по иным непрограммным мероприятиям в рамках непрограммного направления деятельности «Реализация иных функций муниципальных органов Мокробатайского сельского поселения»</t>
  </si>
  <si>
    <t xml:space="preserve">951 0104 8990072390 000 </t>
  </si>
  <si>
    <t xml:space="preserve">951 0104 8990072390 200 </t>
  </si>
  <si>
    <t xml:space="preserve">951 0104 8990072390 240 </t>
  </si>
  <si>
    <t xml:space="preserve">951 0104 8990072390 244 </t>
  </si>
  <si>
    <t>Резервные фонды</t>
  </si>
  <si>
    <t xml:space="preserve">951 0111 0000000000 000 </t>
  </si>
  <si>
    <t>Непрограммные расходы муниципальных органов Мокробатайского сельского поселения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</si>
  <si>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</si>
  <si>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</si>
  <si>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</si>
  <si>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Мокробатайского сельского поселения на финансовое обеспечение непредвиденных расходов в рамках непрограммных расходов муниципальных органов Мокробатайского сельского поселения</t>
  </si>
  <si>
    <t xml:space="preserve">951 0111 9910090600 000 </t>
  </si>
  <si>
    <t>Иные бюджетные ассигнования</t>
  </si>
  <si>
    <t xml:space="preserve">951 0111 9910090600 800 </t>
  </si>
  <si>
    <t>Резервные средства</t>
  </si>
  <si>
    <t xml:space="preserve">951 0111 9910090600 870 </t>
  </si>
  <si>
    <t>Другие общегосударственные вопросы</t>
  </si>
  <si>
    <t xml:space="preserve">951 0113 0000000000 000 </t>
  </si>
  <si>
    <t>Муниципальная программа Мокробатайского сельского поселения «Обеспечение общественного порядка»</t>
  </si>
  <si>
    <t xml:space="preserve">951 0113 0700000000 000 </t>
  </si>
  <si>
    <t>Комплекс процессных мероприятий «Противодействие коррупции»</t>
  </si>
  <si>
    <t xml:space="preserve">951 0113 0740100000 000 </t>
  </si>
  <si>
    <t>Расходы на мероприятия информационно - пропагандистского направления</t>
  </si>
  <si>
    <t xml:space="preserve">951 0113 0740127080 000 </t>
  </si>
  <si>
    <t xml:space="preserve">951 0113 0740127080 200 </t>
  </si>
  <si>
    <t xml:space="preserve">951 0113 0740127080 240 </t>
  </si>
  <si>
    <t xml:space="preserve">951 0113 0740127080 244 </t>
  </si>
  <si>
    <t>Комплекс процессных мероприятий «Профилактика экстремизма и терроризма в Мокробатайском сельском поселении»</t>
  </si>
  <si>
    <t xml:space="preserve">951 0113 0740200000 000 </t>
  </si>
  <si>
    <t xml:space="preserve">951 0113 0740227090 000 </t>
  </si>
  <si>
    <t xml:space="preserve">951 0113 0740227090 200 </t>
  </si>
  <si>
    <t xml:space="preserve">951 0113 0740227090 240 </t>
  </si>
  <si>
    <t xml:space="preserve">951 0113 0740227090 244 </t>
  </si>
  <si>
    <t xml:space="preserve">951 0113 0900000000 000 </t>
  </si>
  <si>
    <t xml:space="preserve">951 0113 0940100000 000 </t>
  </si>
  <si>
    <t>Реализация направления расходов</t>
  </si>
  <si>
    <t xml:space="preserve">951 0113 0940199990 000 </t>
  </si>
  <si>
    <t xml:space="preserve">951 0113 0940199990 800 </t>
  </si>
  <si>
    <t>Уплата налогов, сборов и иных платежей</t>
  </si>
  <si>
    <t xml:space="preserve">951 0113 0940199990 850 </t>
  </si>
  <si>
    <t>Уплата налога на имущество организаций и земельного налога</t>
  </si>
  <si>
    <t xml:space="preserve">951 0113 0940199990 851 </t>
  </si>
  <si>
    <t>Уплата прочих налогов, сборов</t>
  </si>
  <si>
    <t xml:space="preserve">951 0113 0940199990 852 </t>
  </si>
  <si>
    <t>Уплата иных платежей</t>
  </si>
  <si>
    <t xml:space="preserve">951 0113 0940199990 853 </t>
  </si>
  <si>
    <t xml:space="preserve">951 0113 1000000000 000 </t>
  </si>
  <si>
    <t>Комплекс процессных мероприятий «Развитие информационного общества Мокробатайкого сельского поселения»</t>
  </si>
  <si>
    <t xml:space="preserve">951 0113 1040100000 000 </t>
  </si>
  <si>
    <t>Расходы по освещению деятельности муниципальных органов Мокробатайского сельского поселения на официальном сайте в сети интернет Мокробатайского сельского поселения</t>
  </si>
  <si>
    <t xml:space="preserve">951 0113 1040127120 000 </t>
  </si>
  <si>
    <t xml:space="preserve">951 0113 1040127120 200 </t>
  </si>
  <si>
    <t xml:space="preserve">951 0113 1040127120 240 </t>
  </si>
  <si>
    <t xml:space="preserve">951 0113 1040127120 244 </t>
  </si>
  <si>
    <t>Расходы по освещению деятельности муниципальных органов Мокробатайского сельского поселения через печатное издание «Муниципальный вестник» Мокробатайского сельского поселения</t>
  </si>
  <si>
    <t xml:space="preserve">951 0113 1040127130 000 </t>
  </si>
  <si>
    <t xml:space="preserve">951 0113 1040127130 200 </t>
  </si>
  <si>
    <t xml:space="preserve">951 0113 1040127130 240 </t>
  </si>
  <si>
    <t xml:space="preserve">951 0113 1040127130 244 </t>
  </si>
  <si>
    <t xml:space="preserve">951 0113 9900000000 000 </t>
  </si>
  <si>
    <t xml:space="preserve">951 0113 9990000000 000 </t>
  </si>
  <si>
    <t xml:space="preserve">951 0113 9990099990 000 </t>
  </si>
  <si>
    <t xml:space="preserve">951 0113 9990099990 800 </t>
  </si>
  <si>
    <t xml:space="preserve">951 0113 9990099990 850 </t>
  </si>
  <si>
    <t xml:space="preserve">951 0113 9990099990 853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</si>
  <si>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</si>
  <si>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</si>
  <si>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</si>
  <si>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</si>
  <si>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951 0203 8900000000 000 </t>
  </si>
  <si>
    <t xml:space="preserve">951 0203 8990000000 000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</si>
  <si>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Мокробатайского сельского поселения</t>
  </si>
  <si>
    <t xml:space="preserve">951 0203 8990051180 000 </t>
  </si>
  <si>
    <t xml:space="preserve">951 0203 8990051180 100 </t>
  </si>
  <si>
    <t xml:space="preserve">951 0203 8990051180 120 </t>
  </si>
  <si>
    <t xml:space="preserve">951 0203 8990051180 121 </t>
  </si>
  <si>
    <t xml:space="preserve">951 0203 8990051180 129 </t>
  </si>
  <si>
    <t xml:space="preserve">951 0203 8990051180 200 </t>
  </si>
  <si>
    <t xml:space="preserve">951 0203 8990051180 240 </t>
  </si>
  <si>
    <t xml:space="preserve">951 0203 8990051180 244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</si>
  <si>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</si>
  <si>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</si>
  <si>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</si>
  <si>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</si>
  <si>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 xml:space="preserve">951 0310 0200000000 000 </t>
  </si>
  <si>
    <t>Комплекс процессных мероприятий «Защита от чрезвычайных ситуаций»</t>
  </si>
  <si>
    <t xml:space="preserve">951 0310 0240200000 000 </t>
  </si>
  <si>
    <t>Мероприятия по обеспечению пожарной безопасности</t>
  </si>
  <si>
    <t xml:space="preserve">951 0310 0240227030 000 </t>
  </si>
  <si>
    <t xml:space="preserve">951 0310 0240227030 200 </t>
  </si>
  <si>
    <t xml:space="preserve">951 0310 0240227030 240 </t>
  </si>
  <si>
    <t xml:space="preserve">951 0310 0240227030 244 </t>
  </si>
  <si>
    <t>ЖИЛИЩНО-КОММУНАЛЬНОЕ ХОЗЯЙСТВО</t>
  </si>
  <si>
    <t xml:space="preserve">951 0500 0000000000 000 </t>
  </si>
  <si>
    <t>Благоустройство</t>
  </si>
  <si>
    <t xml:space="preserve">951 0503 0000000000 000 </t>
  </si>
  <si>
    <t>Муниципальная программа «Благоустройство территории Мокробатайского сельского поселения»</t>
  </si>
  <si>
    <t xml:space="preserve">951 0503 0300000000 000 </t>
  </si>
  <si>
    <t>Комплекс процессных мероприятий ««Благоустройство территории Мокробатайского сельского поселения»</t>
  </si>
  <si>
    <t xml:space="preserve">951 0503 0340100000 000 </t>
  </si>
  <si>
    <t>Расходы на содержание объектов благоустройства</t>
  </si>
  <si>
    <t xml:space="preserve">951 0503 0340127060 000 </t>
  </si>
  <si>
    <t xml:space="preserve">951 0503 0340127060 200 </t>
  </si>
  <si>
    <t xml:space="preserve">951 0503 0340127060 240 </t>
  </si>
  <si>
    <t xml:space="preserve">951 0503 0340127060 244 </t>
  </si>
  <si>
    <t xml:space="preserve">951 0503 0340127060 247 </t>
  </si>
  <si>
    <t>Муниципальная программа "Формирование современной городской среды территории муниципальгого образования "Мокробатайское сельское поселение"</t>
  </si>
  <si>
    <t xml:space="preserve">951 0503 0400000000 000 </t>
  </si>
  <si>
    <t>Муниципальный проект "Благоустройство общественный территорий Мокробатайского сельского поселения"</t>
  </si>
  <si>
    <t xml:space="preserve">951 0503 0420100000 000 </t>
  </si>
  <si>
    <t>Расходы на инициативный проект благоустройство детской игровой площадки п.Мокрый Батай, ул.ПМК, 11-б</t>
  </si>
  <si>
    <t xml:space="preserve">951 0503 04201S4641 000 </t>
  </si>
  <si>
    <t xml:space="preserve">951 0503 04201S4641 200 </t>
  </si>
  <si>
    <t xml:space="preserve">951 0503 04201S4641 240 </t>
  </si>
  <si>
    <t xml:space="preserve">951 0503 04201S4641 244 </t>
  </si>
  <si>
    <t>Муниципальный проект «Формирование комфортной городской среды» по национальному проекту «Инфраструктура для жизни»</t>
  </si>
  <si>
    <t xml:space="preserve">951 0503 042И400000 000 </t>
  </si>
  <si>
    <t>Расходы на реализацию программ формирования современной городской среды</t>
  </si>
  <si>
    <t xml:space="preserve">951 0503 042И455550 000 </t>
  </si>
  <si>
    <t xml:space="preserve">951 0503 042И455550 200 </t>
  </si>
  <si>
    <t xml:space="preserve">951 0503 042И455550 240 </t>
  </si>
  <si>
    <t xml:space="preserve">951 0503 042И455550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</si>
  <si>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</si>
  <si>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</si>
  <si>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</si>
  <si>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</si>
  <si>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 xml:space="preserve">951 0801 0200000000 000 </t>
  </si>
  <si>
    <t xml:space="preserve">951 0801 0240100000 000 </t>
  </si>
  <si>
    <t>Расходы на обеспечение деятельности (оказание услуг) муниципальных учреждений Мокробатайского сельского поселения</t>
  </si>
  <si>
    <t xml:space="preserve">951 0801 0240100590 000 </t>
  </si>
  <si>
    <t>Предоставление субсидий бюджетным, автономным учреждениям и иным некоммерческим организациям</t>
  </si>
  <si>
    <t xml:space="preserve">951 0801 0240100590 600 </t>
  </si>
  <si>
    <t>Субсидии бюджетным учреждениям</t>
  </si>
  <si>
    <t xml:space="preserve">951 0801 0240100590 610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</si>
  <si>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</si>
  <si>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951 0801 0240100590 611 </t>
  </si>
  <si>
    <t xml:space="preserve">951 0801 0500000000 000 </t>
  </si>
  <si>
    <t>Комплекс процессных мероприятий «Развитие культуры»</t>
  </si>
  <si>
    <t xml:space="preserve">951 0801 0540100000 000 </t>
  </si>
  <si>
    <t xml:space="preserve">951 0801 0540100590 000 </t>
  </si>
  <si>
    <t xml:space="preserve">951 0801 0540100590 600 </t>
  </si>
  <si>
    <t xml:space="preserve">951 0801 0540100590 610 </t>
  </si>
  <si>
    <t xml:space="preserve">951 0801 0540100590 611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</si>
  <si>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</si>
  <si>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</si>
  <si>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</si>
  <si>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</si>
  <si>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</si>
  <si>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</si>
  <si>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 xml:space="preserve">951 1001 9990099990 000 </t>
  </si>
  <si>
    <t>Социальное обеспечение и иные выплаты населению</t>
  </si>
  <si>
    <t xml:space="preserve">951 1001 9990099990 300 </t>
  </si>
  <si>
    <t>Публичные нормативные социальные выплаты гражданам</t>
  </si>
  <si>
    <t xml:space="preserve">951 1001 9990099990 310 </t>
  </si>
  <si>
    <t>Иные пенсии, социальные доплаты к пенсиям</t>
  </si>
  <si>
    <t xml:space="preserve">951 1001 9990099990 312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</si>
  <si>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</si>
  <si>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</si>
  <si>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</si>
  <si>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</si>
  <si>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</si>
  <si>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</si>
  <si>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</si>
  <si>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</si>
  <si>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</si>
  <si>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</si>
  <si>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</si>
  <si>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</si>
  <si>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</si>
  <si>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</si>
  <si>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</si>
  <si>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</si>
  <si>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</si>
  <si>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</si>
  <si>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</si>
  <si>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</si>
  <si>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</si>
  <si>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</si>
  <si>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</si>
  <si>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</si>
  <si>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</si>
  <si>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</si>
  <si>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</si>
  <si>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</si>
  <si>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</si>
  <si>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</si>
  <si>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</si>
  <si>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</si>
  <si>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</si>
  <si>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</si>
  <si>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</si>
  <si>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</si>
  <si>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</si>
  <si>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</si>
  <si>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</si>
  <si>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</si>
  <si>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</si>
  <si>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</si>
  <si>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C:\Users\Литта\Desktop\Выгрузка БФТ\117M01.txt</t>
  </si>
  <si>
    <t>Доходы/EXPORT_SRC_CODE</t>
  </si>
  <si>
    <t>Доходы/PERIOD</t>
  </si>
  <si>
    <t xml:space="preserve">951 0503 0440127170 244 </t>
  </si>
  <si>
    <t xml:space="preserve">951 0503 0440127170 240 </t>
  </si>
  <si>
    <t xml:space="preserve">951 0503 0440127170 200 </t>
  </si>
  <si>
    <t xml:space="preserve">951 0503 0440127170 000 </t>
  </si>
  <si>
    <t xml:space="preserve">951 0503 0440100000 000 </t>
  </si>
  <si>
    <t xml:space="preserve">951 0310 02201S4850 244 </t>
  </si>
  <si>
    <t xml:space="preserve">951 0310 02201S4850 240 </t>
  </si>
  <si>
    <t xml:space="preserve">951 0310 02201S4850 200 </t>
  </si>
  <si>
    <t xml:space="preserve">951 0310 02201S4850 000 </t>
  </si>
  <si>
    <t xml:space="preserve">951 0310 0220100000 000 </t>
  </si>
  <si>
    <t>Муниципальная программа Мокробатайского сельского поселения«Управление муниципальными финансами и создание условий для эффективного управления муниципальными финансами"</t>
  </si>
  <si>
    <t>Реализация  иных функций муниципальных органов Мокробатайского сельского поселения</t>
  </si>
  <si>
    <t>Муниципальная программа Мокробатайского сельского поселения «Информационное общество Мокробатайкого сельского поселения»</t>
  </si>
  <si>
    <t xml:space="preserve">Реализация направления расходов </t>
  </si>
  <si>
    <t>Прочие непрограммные расходы</t>
  </si>
  <si>
    <t>Муниципальный проект «Пожарная безопасность»</t>
  </si>
  <si>
    <t xml:space="preserve">Расходы на обеспечение первичных мер пожарной безопасности на территории поселений </t>
  </si>
  <si>
    <t>Комплекс процессных мероприятий «Благоустройство общественных территорий Мокробатайского сельского поселения»</t>
  </si>
  <si>
    <t xml:space="preserve">Расходы на реализацию мероприятий по благоустройству общественных территорий </t>
  </si>
  <si>
    <t xml:space="preserve">Муниципальная программа Мокробатайского сельского поселения "Развитие культуры"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</si>
</sst>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3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  <charset val="204"/>
    </font>
    <font>
      <b/>
      <sz val="11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48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/>
    <xf numFmtId="49" fontId="25" fillId="2" borderId="1" xfId="0" applyNumberFormat="1" applyFont="1" applyFill="1" applyBorder="1" applyAlignment="1"/>
    <xf numFmtId="0" fontId="27" fillId="2" borderId="1" xfId="0" applyNumberFormat="1" applyFont="1" applyFill="1" applyBorder="1" applyAlignment="1">
      <alignment horizontal="center"/>
    </xf>
    <xf numFmtId="0" fontId="28" fillId="2" borderId="1" xfId="0" applyNumberFormat="1" applyFont="1" applyFill="1" applyBorder="1" applyAlignment="1"/>
    <xf numFmtId="0" fontId="41" fillId="2" borderId="18" xfId="0" applyNumberFormat="1" applyFont="1" applyFill="1" applyBorder="1" applyAlignment="1">
      <alignment horizontal="center" vertical="center"/>
    </xf>
    <xf numFmtId="0" fontId="42" fillId="2" borderId="2" xfId="0" applyNumberFormat="1" applyFont="1" applyFill="1" applyBorder="1" applyAlignment="1">
      <alignment horizontal="center" vertical="center"/>
    </xf>
    <xf numFmtId="0" fontId="43" fillId="2" borderId="19" xfId="0" applyNumberFormat="1" applyFont="1" applyFill="1" applyBorder="1" applyAlignment="1">
      <alignment horizontal="center" vertical="center"/>
    </xf>
    <xf numFmtId="49" fontId="44" fillId="2" borderId="2" xfId="0" applyNumberFormat="1" applyFont="1" applyFill="1" applyBorder="1" applyAlignment="1">
      <alignment horizontal="center" vertical="center"/>
    </xf>
    <xf numFmtId="49" fontId="45" fillId="2" borderId="20" xfId="0" applyNumberFormat="1" applyFont="1" applyFill="1" applyBorder="1" applyAlignment="1">
      <alignment horizontal="center" vertical="center"/>
    </xf>
    <xf numFmtId="49" fontId="46" fillId="2" borderId="21" xfId="0" applyNumberFormat="1" applyFont="1" applyFill="1" applyBorder="1" applyAlignment="1">
      <alignment horizontal="center" vertical="center"/>
    </xf>
    <xf numFmtId="49" fontId="47" fillId="2" borderId="22" xfId="0" applyNumberFormat="1" applyFont="1" applyFill="1" applyBorder="1" applyAlignment="1">
      <alignment horizontal="left" wrapText="1"/>
    </xf>
    <xf numFmtId="49" fontId="48" fillId="2" borderId="23" xfId="0" applyNumberFormat="1" applyFont="1" applyFill="1" applyBorder="1" applyAlignment="1">
      <alignment horizontal="center" wrapText="1"/>
    </xf>
    <xf numFmtId="49" fontId="49" fillId="2" borderId="24" xfId="0" applyNumberFormat="1" applyFont="1" applyFill="1" applyBorder="1" applyAlignment="1">
      <alignment horizontal="center"/>
    </xf>
    <xf numFmtId="4" fontId="50" fillId="2" borderId="25" xfId="0" applyNumberFormat="1" applyFont="1" applyFill="1" applyBorder="1" applyAlignment="1">
      <alignment horizontal="right"/>
    </xf>
    <xf numFmtId="4" fontId="51" fillId="2" borderId="26" xfId="0" applyNumberFormat="1" applyFont="1" applyFill="1" applyBorder="1" applyAlignment="1">
      <alignment horizontal="right"/>
    </xf>
    <xf numFmtId="49" fontId="52" fillId="2" borderId="27" xfId="0" applyNumberFormat="1" applyFont="1" applyFill="1" applyBorder="1" applyAlignment="1">
      <alignment horizontal="left" wrapText="1"/>
    </xf>
    <xf numFmtId="49" fontId="53" fillId="2" borderId="28" xfId="0" applyNumberFormat="1" applyFont="1" applyFill="1" applyBorder="1" applyAlignment="1">
      <alignment horizontal="center" wrapText="1"/>
    </xf>
    <xf numFmtId="49" fontId="54" fillId="2" borderId="29" xfId="0" applyNumberFormat="1" applyFont="1" applyFill="1" applyBorder="1" applyAlignment="1">
      <alignment horizontal="center"/>
    </xf>
    <xf numFmtId="4" fontId="55" fillId="2" borderId="30" xfId="0" applyNumberFormat="1" applyFont="1" applyFill="1" applyBorder="1" applyAlignment="1">
      <alignment horizontal="right"/>
    </xf>
    <xf numFmtId="4" fontId="56" fillId="2" borderId="31" xfId="0" applyNumberFormat="1" applyFont="1" applyFill="1" applyBorder="1" applyAlignment="1">
      <alignment horizontal="right"/>
    </xf>
    <xf numFmtId="49" fontId="57" fillId="2" borderId="32" xfId="0" applyNumberFormat="1" applyFont="1" applyFill="1" applyBorder="1" applyAlignment="1">
      <alignment horizontal="left" wrapText="1"/>
    </xf>
    <xf numFmtId="49" fontId="58" fillId="2" borderId="15" xfId="0" applyNumberFormat="1" applyFont="1" applyFill="1" applyBorder="1" applyAlignment="1">
      <alignment horizontal="center" wrapText="1"/>
    </xf>
    <xf numFmtId="49" fontId="59" fillId="2" borderId="33" xfId="0" applyNumberFormat="1" applyFont="1" applyFill="1" applyBorder="1" applyAlignment="1">
      <alignment horizontal="center"/>
    </xf>
    <xf numFmtId="4" fontId="60" fillId="2" borderId="16" xfId="0" applyNumberFormat="1" applyFont="1" applyFill="1" applyBorder="1" applyAlignment="1">
      <alignment horizontal="right"/>
    </xf>
    <xf numFmtId="4" fontId="61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62" fillId="2" borderId="34" xfId="0" applyNumberFormat="1" applyFont="1" applyFill="1" applyBorder="1" applyAlignment="1">
      <alignment horizontal="left"/>
    </xf>
    <xf numFmtId="0" fontId="63" fillId="2" borderId="35" xfId="0" applyNumberFormat="1" applyFont="1" applyFill="1" applyBorder="1" applyAlignment="1">
      <alignment horizontal="center"/>
    </xf>
    <xf numFmtId="49" fontId="64" fillId="2" borderId="35" xfId="0" applyNumberFormat="1" applyFont="1" applyFill="1" applyBorder="1" applyAlignment="1">
      <alignment horizontal="center" vertical="center"/>
    </xf>
    <xf numFmtId="0" fontId="65" fillId="2" borderId="1" xfId="0" applyNumberFormat="1" applyFont="1" applyFill="1" applyBorder="1" applyAlignment="1">
      <alignment horizontal="left"/>
    </xf>
    <xf numFmtId="0" fontId="66" fillId="2" borderId="1" xfId="0" applyNumberFormat="1" applyFont="1" applyFill="1" applyBorder="1" applyAlignment="1"/>
    <xf numFmtId="0" fontId="73" fillId="2" borderId="37" xfId="0" applyNumberFormat="1" applyFont="1" applyFill="1" applyBorder="1" applyAlignment="1">
      <alignment vertical="center" wrapText="1"/>
    </xf>
    <xf numFmtId="49" fontId="74" fillId="2" borderId="37" xfId="0" applyNumberFormat="1" applyFont="1" applyFill="1" applyBorder="1" applyAlignment="1">
      <alignment horizontal="center" vertical="center" wrapText="1"/>
    </xf>
    <xf numFmtId="49" fontId="75" fillId="2" borderId="14" xfId="0" applyNumberFormat="1" applyFont="1" applyFill="1" applyBorder="1" applyAlignment="1">
      <alignment vertical="center"/>
    </xf>
    <xf numFmtId="0" fontId="77" fillId="2" borderId="33" xfId="0" applyNumberFormat="1" applyFont="1" applyFill="1" applyBorder="1" applyAlignment="1">
      <alignment vertical="center" wrapText="1"/>
    </xf>
    <xf numFmtId="49" fontId="78" fillId="2" borderId="33" xfId="0" applyNumberFormat="1" applyFont="1" applyFill="1" applyBorder="1" applyAlignment="1">
      <alignment horizontal="center" vertical="center" wrapText="1"/>
    </xf>
    <xf numFmtId="49" fontId="79" fillId="2" borderId="17" xfId="0" applyNumberFormat="1" applyFont="1" applyFill="1" applyBorder="1" applyAlignment="1">
      <alignment vertical="center"/>
    </xf>
    <xf numFmtId="49" fontId="80" fillId="2" borderId="19" xfId="0" applyNumberFormat="1" applyFont="1" applyFill="1" applyBorder="1" applyAlignment="1">
      <alignment horizontal="center" vertical="center"/>
    </xf>
    <xf numFmtId="49" fontId="81" fillId="2" borderId="32" xfId="0" applyNumberFormat="1" applyFont="1" applyFill="1" applyBorder="1" applyAlignment="1">
      <alignment horizontal="left" wrapText="1"/>
    </xf>
    <xf numFmtId="49" fontId="82" fillId="2" borderId="38" xfId="0" applyNumberFormat="1" applyFont="1" applyFill="1" applyBorder="1" applyAlignment="1">
      <alignment horizontal="center" wrapText="1"/>
    </xf>
    <xf numFmtId="49" fontId="83" fillId="2" borderId="33" xfId="0" applyNumberFormat="1" applyFont="1" applyFill="1" applyBorder="1" applyAlignment="1">
      <alignment horizontal="center"/>
    </xf>
    <xf numFmtId="4" fontId="84" fillId="2" borderId="16" xfId="0" applyNumberFormat="1" applyFont="1" applyFill="1" applyBorder="1" applyAlignment="1">
      <alignment horizontal="right"/>
    </xf>
    <xf numFmtId="4" fontId="85" fillId="2" borderId="33" xfId="0" applyNumberFormat="1" applyFont="1" applyFill="1" applyBorder="1" applyAlignment="1">
      <alignment horizontal="right"/>
    </xf>
    <xf numFmtId="4" fontId="86" fillId="2" borderId="17" xfId="0" applyNumberFormat="1" applyFont="1" applyFill="1" applyBorder="1" applyAlignment="1">
      <alignment horizontal="right"/>
    </xf>
    <xf numFmtId="0" fontId="87" fillId="2" borderId="27" xfId="0" applyNumberFormat="1" applyFont="1" applyFill="1" applyBorder="1" applyAlignment="1"/>
    <xf numFmtId="0" fontId="88" fillId="2" borderId="28" xfId="0" applyNumberFormat="1" applyFont="1" applyFill="1" applyBorder="1" applyAlignment="1"/>
    <xf numFmtId="0" fontId="89" fillId="2" borderId="29" xfId="0" applyNumberFormat="1" applyFont="1" applyFill="1" applyBorder="1" applyAlignment="1">
      <alignment horizontal="center"/>
    </xf>
    <xf numFmtId="0" fontId="91" fillId="2" borderId="30" xfId="0" applyNumberFormat="1" applyFont="1" applyFill="1" applyBorder="1" applyAlignment="1"/>
    <xf numFmtId="0" fontId="92" fillId="2" borderId="31" xfId="0" applyNumberFormat="1" applyFont="1" applyFill="1" applyBorder="1" applyAlignment="1"/>
    <xf numFmtId="49" fontId="93" fillId="2" borderId="22" xfId="0" applyNumberFormat="1" applyFont="1" applyFill="1" applyBorder="1" applyAlignment="1">
      <alignment horizontal="left" wrapText="1"/>
    </xf>
    <xf numFmtId="49" fontId="94" fillId="2" borderId="26" xfId="0" applyNumberFormat="1" applyFont="1" applyFill="1" applyBorder="1" applyAlignment="1">
      <alignment horizontal="center" wrapText="1"/>
    </xf>
    <xf numFmtId="49" fontId="95" fillId="2" borderId="24" xfId="0" applyNumberFormat="1" applyFont="1" applyFill="1" applyBorder="1" applyAlignment="1">
      <alignment horizontal="center"/>
    </xf>
    <xf numFmtId="4" fontId="97" fillId="2" borderId="24" xfId="0" applyNumberFormat="1" applyFont="1" applyFill="1" applyBorder="1" applyAlignment="1">
      <alignment horizontal="right"/>
    </xf>
    <xf numFmtId="4" fontId="98" fillId="2" borderId="39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99" fillId="2" borderId="7" xfId="0" applyNumberFormat="1" applyFont="1" applyFill="1" applyBorder="1" applyAlignment="1"/>
    <xf numFmtId="0" fontId="100" fillId="2" borderId="40" xfId="0" applyNumberFormat="1" applyFont="1" applyFill="1" applyBorder="1" applyAlignment="1"/>
    <xf numFmtId="0" fontId="101" fillId="2" borderId="40" xfId="0" applyNumberFormat="1" applyFont="1" applyFill="1" applyBorder="1" applyAlignment="1">
      <alignment horizontal="center"/>
    </xf>
    <xf numFmtId="49" fontId="103" fillId="2" borderId="39" xfId="0" applyNumberFormat="1" applyFont="1" applyFill="1" applyBorder="1" applyAlignment="1">
      <alignment horizontal="left" wrapText="1"/>
    </xf>
    <xf numFmtId="49" fontId="104" fillId="2" borderId="41" xfId="0" applyNumberFormat="1" applyFont="1" applyFill="1" applyBorder="1" applyAlignment="1">
      <alignment horizontal="center" wrapText="1"/>
    </xf>
    <xf numFmtId="49" fontId="105" fillId="2" borderId="42" xfId="0" applyNumberFormat="1" applyFont="1" applyFill="1" applyBorder="1" applyAlignment="1">
      <alignment horizontal="center"/>
    </xf>
    <xf numFmtId="4" fontId="106" fillId="2" borderId="43" xfId="0" applyNumberFormat="1" applyFont="1" applyFill="1" applyBorder="1" applyAlignment="1">
      <alignment horizontal="right"/>
    </xf>
    <xf numFmtId="4" fontId="107" fillId="2" borderId="44" xfId="0" applyNumberFormat="1" applyFont="1" applyFill="1" applyBorder="1" applyAlignment="1">
      <alignment horizontal="right"/>
    </xf>
    <xf numFmtId="49" fontId="109" fillId="2" borderId="1" xfId="0" applyNumberFormat="1" applyFont="1" applyFill="1" applyBorder="1" applyAlignment="1">
      <alignment horizontal="center"/>
    </xf>
    <xf numFmtId="49" fontId="111" fillId="2" borderId="45" xfId="0" applyNumberFormat="1" applyFont="1" applyFill="1" applyBorder="1" applyAlignment="1">
      <alignment horizontal="left" wrapText="1"/>
    </xf>
    <xf numFmtId="49" fontId="112" fillId="2" borderId="23" xfId="0" applyNumberFormat="1" applyFont="1" applyFill="1" applyBorder="1" applyAlignment="1">
      <alignment horizontal="center" wrapText="1"/>
    </xf>
    <xf numFmtId="49" fontId="113" fillId="2" borderId="25" xfId="0" applyNumberFormat="1" applyFont="1" applyFill="1" applyBorder="1" applyAlignment="1">
      <alignment horizontal="center" wrapText="1"/>
    </xf>
    <xf numFmtId="4" fontId="114" fillId="2" borderId="25" xfId="0" applyNumberFormat="1" applyFont="1" applyFill="1" applyBorder="1" applyAlignment="1">
      <alignment horizontal="right"/>
    </xf>
    <xf numFmtId="4" fontId="115" fillId="2" borderId="39" xfId="0" applyNumberFormat="1" applyFont="1" applyFill="1" applyBorder="1" applyAlignment="1">
      <alignment horizontal="right"/>
    </xf>
    <xf numFmtId="0" fontId="116" fillId="2" borderId="46" xfId="0" applyNumberFormat="1" applyFont="1" applyFill="1" applyBorder="1" applyAlignment="1">
      <alignment horizontal="left"/>
    </xf>
    <xf numFmtId="0" fontId="117" fillId="2" borderId="28" xfId="0" applyNumberFormat="1" applyFont="1" applyFill="1" applyBorder="1" applyAlignment="1">
      <alignment horizontal="center"/>
    </xf>
    <xf numFmtId="0" fontId="118" fillId="2" borderId="30" xfId="0" applyNumberFormat="1" applyFont="1" applyFill="1" applyBorder="1" applyAlignment="1">
      <alignment horizontal="center"/>
    </xf>
    <xf numFmtId="49" fontId="119" fillId="2" borderId="30" xfId="0" applyNumberFormat="1" applyFont="1" applyFill="1" applyBorder="1" applyAlignment="1">
      <alignment horizontal="center"/>
    </xf>
    <xf numFmtId="49" fontId="120" fillId="2" borderId="31" xfId="0" applyNumberFormat="1" applyFont="1" applyFill="1" applyBorder="1" applyAlignment="1">
      <alignment horizontal="center"/>
    </xf>
    <xf numFmtId="49" fontId="121" fillId="2" borderId="15" xfId="0" applyNumberFormat="1" applyFont="1" applyFill="1" applyBorder="1" applyAlignment="1">
      <alignment horizontal="center" wrapText="1"/>
    </xf>
    <xf numFmtId="49" fontId="122" fillId="2" borderId="16" xfId="0" applyNumberFormat="1" applyFont="1" applyFill="1" applyBorder="1" applyAlignment="1">
      <alignment horizontal="center" wrapText="1"/>
    </xf>
    <xf numFmtId="49" fontId="123" fillId="2" borderId="25" xfId="0" applyNumberFormat="1" applyFont="1" applyFill="1" applyBorder="1" applyAlignment="1">
      <alignment horizontal="center" wrapText="1"/>
    </xf>
    <xf numFmtId="4" fontId="124" fillId="2" borderId="39" xfId="0" applyNumberFormat="1" applyFont="1" applyFill="1" applyBorder="1" applyAlignment="1">
      <alignment horizontal="right"/>
    </xf>
    <xf numFmtId="0" fontId="125" fillId="2" borderId="34" xfId="0" applyNumberFormat="1" applyFont="1" applyFill="1" applyBorder="1" applyAlignment="1">
      <alignment horizontal="left"/>
    </xf>
    <xf numFmtId="0" fontId="126" fillId="2" borderId="35" xfId="0" applyNumberFormat="1" applyFont="1" applyFill="1" applyBorder="1" applyAlignment="1">
      <alignment horizontal="center"/>
    </xf>
    <xf numFmtId="0" fontId="127" fillId="2" borderId="35" xfId="0" applyNumberFormat="1" applyFont="1" applyFill="1" applyBorder="1" applyAlignment="1">
      <alignment horizontal="left"/>
    </xf>
    <xf numFmtId="49" fontId="128" fillId="2" borderId="35" xfId="0" applyNumberFormat="1" applyFont="1" applyFill="1" applyBorder="1" applyAlignment="1"/>
    <xf numFmtId="0" fontId="129" fillId="2" borderId="35" xfId="0" applyNumberFormat="1" applyFont="1" applyFill="1" applyBorder="1" applyAlignment="1"/>
    <xf numFmtId="0" fontId="130" fillId="2" borderId="1" xfId="0" applyNumberFormat="1" applyFont="1" applyFill="1" applyBorder="1" applyAlignment="1">
      <alignment horizontal="center"/>
    </xf>
    <xf numFmtId="4" fontId="97" fillId="0" borderId="24" xfId="0" applyNumberFormat="1" applyFont="1" applyFill="1" applyBorder="1" applyAlignment="1">
      <alignment horizontal="right"/>
    </xf>
    <xf numFmtId="49" fontId="2" fillId="2" borderId="24" xfId="0" applyNumberFormat="1" applyFont="1" applyFill="1" applyBorder="1" applyAlignment="1">
      <alignment horizontal="center"/>
    </xf>
    <xf numFmtId="4" fontId="85" fillId="0" borderId="33" xfId="0" applyNumberFormat="1" applyFont="1" applyFill="1" applyBorder="1" applyAlignment="1">
      <alignment horizontal="right"/>
    </xf>
    <xf numFmtId="4" fontId="96" fillId="0" borderId="25" xfId="0" applyNumberFormat="1" applyFont="1" applyFill="1" applyBorder="1" applyAlignment="1">
      <alignment horizontal="right"/>
    </xf>
    <xf numFmtId="4" fontId="2" fillId="0" borderId="25" xfId="0" applyNumberFormat="1" applyFont="1" applyFill="1" applyBorder="1" applyAlignment="1">
      <alignment horizontal="right"/>
    </xf>
    <xf numFmtId="0" fontId="0" fillId="0" borderId="0" xfId="0" applyFill="1"/>
    <xf numFmtId="49" fontId="25" fillId="0" borderId="1" xfId="0" applyNumberFormat="1" applyFont="1" applyFill="1" applyBorder="1" applyAlignment="1"/>
    <xf numFmtId="49" fontId="44" fillId="0" borderId="2" xfId="0" applyNumberFormat="1" applyFont="1" applyFill="1" applyBorder="1" applyAlignment="1">
      <alignment horizontal="center" vertical="center"/>
    </xf>
    <xf numFmtId="0" fontId="90" fillId="0" borderId="30" xfId="0" applyNumberFormat="1" applyFont="1" applyFill="1" applyBorder="1" applyAlignment="1">
      <alignment horizontal="right"/>
    </xf>
    <xf numFmtId="4" fontId="84" fillId="0" borderId="16" xfId="0" applyNumberFormat="1" applyFont="1" applyFill="1" applyBorder="1" applyAlignment="1">
      <alignment horizontal="right"/>
    </xf>
    <xf numFmtId="0" fontId="102" fillId="0" borderId="40" xfId="0" applyNumberFormat="1" applyFont="1" applyFill="1" applyBorder="1" applyAlignment="1">
      <alignment horizontal="right"/>
    </xf>
    <xf numFmtId="4" fontId="106" fillId="0" borderId="43" xfId="0" applyNumberFormat="1" applyFont="1" applyFill="1" applyBorder="1" applyAlignment="1">
      <alignment horizontal="right"/>
    </xf>
    <xf numFmtId="49" fontId="2" fillId="2" borderId="22" xfId="0" applyNumberFormat="1" applyFont="1" applyFill="1" applyBorder="1" applyAlignment="1">
      <alignment horizontal="left" wrapText="1"/>
    </xf>
    <xf numFmtId="4" fontId="131" fillId="2" borderId="25" xfId="0" applyNumberFormat="1" applyFont="1" applyFill="1" applyBorder="1" applyAlignment="1">
      <alignment horizontal="right"/>
    </xf>
    <xf numFmtId="0" fontId="132" fillId="0" borderId="0" xfId="0" applyFont="1"/>
    <xf numFmtId="0" fontId="30" fillId="2" borderId="10" xfId="0" applyNumberFormat="1" applyFont="1" applyFill="1" applyBorder="1" applyAlignment="1">
      <alignment horizontal="center" vertical="center" wrapText="1"/>
    </xf>
    <xf numFmtId="0" fontId="34" fillId="2" borderId="13" xfId="0" applyNumberFormat="1" applyFont="1" applyFill="1" applyBorder="1" applyAlignment="1">
      <alignment horizontal="center" vertical="center" wrapText="1"/>
    </xf>
    <xf numFmtId="0" fontId="38" fillId="2" borderId="16" xfId="0" applyNumberFormat="1" applyFont="1" applyFill="1" applyBorder="1" applyAlignment="1">
      <alignment horizontal="center" vertical="center" wrapText="1"/>
    </xf>
    <xf numFmtId="49" fontId="31" fillId="2" borderId="10" xfId="0" applyNumberFormat="1" applyFont="1" applyFill="1" applyBorder="1" applyAlignment="1">
      <alignment horizontal="center" vertical="center" wrapText="1"/>
    </xf>
    <xf numFmtId="49" fontId="35" fillId="2" borderId="13" xfId="0" applyNumberFormat="1" applyFont="1" applyFill="1" applyBorder="1" applyAlignment="1">
      <alignment horizontal="center" vertical="center" wrapText="1"/>
    </xf>
    <xf numFmtId="49" fontId="39" fillId="2" borderId="16" xfId="0" applyNumberFormat="1" applyFont="1" applyFill="1" applyBorder="1" applyAlignment="1">
      <alignment horizontal="center" vertical="center" wrapText="1"/>
    </xf>
    <xf numFmtId="0" fontId="29" fillId="2" borderId="9" xfId="0" applyNumberFormat="1" applyFont="1" applyFill="1" applyBorder="1" applyAlignment="1">
      <alignment horizontal="center" vertical="center" wrapText="1"/>
    </xf>
    <xf numFmtId="0" fontId="33" fillId="2" borderId="12" xfId="0" applyNumberFormat="1" applyFont="1" applyFill="1" applyBorder="1" applyAlignment="1">
      <alignment horizontal="center" vertical="center" wrapText="1"/>
    </xf>
    <xf numFmtId="0" fontId="37" fillId="2" borderId="15" xfId="0" applyNumberFormat="1" applyFont="1" applyFill="1" applyBorder="1" applyAlignment="1">
      <alignment horizontal="center" vertical="center" wrapText="1"/>
    </xf>
    <xf numFmtId="49" fontId="32" fillId="2" borderId="11" xfId="0" applyNumberFormat="1" applyFont="1" applyFill="1" applyBorder="1" applyAlignment="1">
      <alignment horizontal="center" vertical="center" wrapText="1"/>
    </xf>
    <xf numFmtId="49" fontId="36" fillId="2" borderId="14" xfId="0" applyNumberFormat="1" applyFont="1" applyFill="1" applyBorder="1" applyAlignment="1">
      <alignment horizontal="center" vertical="center" wrapText="1"/>
    </xf>
    <xf numFmtId="49" fontId="40" fillId="2" borderId="17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left" wrapText="1"/>
    </xf>
    <xf numFmtId="0" fontId="26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68" fillId="2" borderId="36" xfId="0" applyNumberFormat="1" applyFont="1" applyFill="1" applyBorder="1" applyAlignment="1">
      <alignment horizontal="center" vertical="center" wrapText="1"/>
    </xf>
    <xf numFmtId="0" fontId="71" fillId="2" borderId="37" xfId="0" applyNumberFormat="1" applyFont="1" applyFill="1" applyBorder="1" applyAlignment="1">
      <alignment horizontal="center" vertical="center" wrapText="1"/>
    </xf>
    <xf numFmtId="0" fontId="67" fillId="2" borderId="9" xfId="0" applyNumberFormat="1" applyFont="1" applyFill="1" applyBorder="1" applyAlignment="1">
      <alignment horizontal="center" vertical="center"/>
    </xf>
    <xf numFmtId="0" fontId="70" fillId="2" borderId="12" xfId="0" applyNumberFormat="1" applyFont="1" applyFill="1" applyBorder="1" applyAlignment="1">
      <alignment horizontal="center" vertical="center"/>
    </xf>
    <xf numFmtId="0" fontId="76" fillId="2" borderId="15" xfId="0" applyNumberFormat="1" applyFont="1" applyFill="1" applyBorder="1" applyAlignment="1">
      <alignment horizontal="center" vertical="center"/>
    </xf>
    <xf numFmtId="49" fontId="31" fillId="0" borderId="10" xfId="0" applyNumberFormat="1" applyFont="1" applyFill="1" applyBorder="1" applyAlignment="1">
      <alignment horizontal="center" vertical="center" wrapText="1"/>
    </xf>
    <xf numFmtId="49" fontId="35" fillId="0" borderId="13" xfId="0" applyNumberFormat="1" applyFont="1" applyFill="1" applyBorder="1" applyAlignment="1">
      <alignment horizontal="center" vertical="center" wrapText="1"/>
    </xf>
    <xf numFmtId="49" fontId="39" fillId="0" borderId="16" xfId="0" applyNumberFormat="1" applyFont="1" applyFill="1" applyBorder="1" applyAlignment="1">
      <alignment horizontal="center" vertical="center" wrapText="1"/>
    </xf>
    <xf numFmtId="49" fontId="69" fillId="2" borderId="10" xfId="0" applyNumberFormat="1" applyFont="1" applyFill="1" applyBorder="1" applyAlignment="1">
      <alignment horizontal="center" vertical="center"/>
    </xf>
    <xf numFmtId="49" fontId="72" fillId="2" borderId="13" xfId="0" applyNumberFormat="1" applyFont="1" applyFill="1" applyBorder="1" applyAlignment="1">
      <alignment horizontal="center" vertical="center"/>
    </xf>
    <xf numFmtId="49" fontId="108" fillId="2" borderId="1" xfId="0" applyNumberFormat="1" applyFont="1" applyFill="1" applyBorder="1" applyAlignment="1">
      <alignment horizontal="right"/>
    </xf>
    <xf numFmtId="0" fontId="110" fillId="2" borderId="3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2161289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400550"/>
          <a:ext cx="5352164" cy="371475"/>
          <a:chOff x="0" y="0"/>
          <a:chExt cx="1023" cy="36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962525"/>
          <a:ext cx="5352164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76200</xdr:colOff>
      <xdr:row>33</xdr:row>
      <xdr:rowOff>3810</xdr:rowOff>
    </xdr:from>
    <xdr:to>
      <xdr:col>2</xdr:col>
      <xdr:colOff>2237489</xdr:colOff>
      <xdr:row>35</xdr:row>
      <xdr:rowOff>0</xdr:rowOff>
    </xdr:to>
    <xdr:grpSp>
      <xdr:nvGrpSpPr>
        <xdr:cNvPr id="18" name="Group 0"/>
        <xdr:cNvGrpSpPr/>
      </xdr:nvGrpSpPr>
      <xdr:grpSpPr>
        <a:xfrm>
          <a:off x="76200" y="5699760"/>
          <a:ext cx="5352164" cy="348615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"/>
  <sheetViews>
    <sheetView showGridLines="0" tabSelected="1" workbookViewId="0">
      <selection activeCell="O10" sqref="O10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  <col min="7" max="7" width="9.7109375" customWidth="1"/>
    <col min="8" max="8" width="8" hidden="1"/>
  </cols>
  <sheetData>
    <row r="1" spans="1:8" ht="15" x14ac:dyDescent="0.25">
      <c r="A1" s="131"/>
      <c r="B1" s="131"/>
      <c r="C1" s="131"/>
      <c r="D1" s="131"/>
      <c r="E1" s="1"/>
      <c r="F1" s="2"/>
    </row>
    <row r="2" spans="1:8" ht="15" x14ac:dyDescent="0.25">
      <c r="A2" s="131" t="s">
        <v>1</v>
      </c>
      <c r="B2" s="131"/>
      <c r="C2" s="131"/>
      <c r="D2" s="131"/>
      <c r="E2" s="3"/>
      <c r="F2" s="4" t="s">
        <v>2</v>
      </c>
    </row>
    <row r="3" spans="1:8" ht="15" x14ac:dyDescent="0.25">
      <c r="A3" s="5"/>
      <c r="B3" s="5"/>
      <c r="C3" s="5"/>
      <c r="D3" s="5"/>
      <c r="E3" s="6" t="s">
        <v>3</v>
      </c>
      <c r="F3" s="7" t="s">
        <v>4</v>
      </c>
    </row>
    <row r="4" spans="1:8" ht="15" x14ac:dyDescent="0.25">
      <c r="A4" s="132" t="s">
        <v>6</v>
      </c>
      <c r="B4" s="132"/>
      <c r="C4" s="132"/>
      <c r="D4" s="132"/>
      <c r="E4" s="8" t="s">
        <v>5</v>
      </c>
      <c r="F4" s="9" t="s">
        <v>7</v>
      </c>
    </row>
    <row r="5" spans="1:8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8" ht="15" x14ac:dyDescent="0.25">
      <c r="A6" s="12" t="s">
        <v>9</v>
      </c>
      <c r="B6" s="133" t="s">
        <v>15</v>
      </c>
      <c r="C6" s="134"/>
      <c r="D6" s="134"/>
      <c r="E6" s="8" t="s">
        <v>10</v>
      </c>
      <c r="F6" s="11" t="s">
        <v>19</v>
      </c>
    </row>
    <row r="7" spans="1:8" ht="15" x14ac:dyDescent="0.25">
      <c r="A7" s="12" t="s">
        <v>11</v>
      </c>
      <c r="B7" s="135" t="s">
        <v>16</v>
      </c>
      <c r="C7" s="135"/>
      <c r="D7" s="135"/>
      <c r="E7" s="8" t="s">
        <v>12</v>
      </c>
      <c r="F7" s="13" t="s">
        <v>20</v>
      </c>
    </row>
    <row r="8" spans="1:8" ht="15" x14ac:dyDescent="0.25">
      <c r="A8" s="12" t="s">
        <v>13</v>
      </c>
      <c r="B8" s="12"/>
      <c r="C8" s="12"/>
      <c r="D8" s="14"/>
      <c r="E8" s="8"/>
      <c r="F8" s="15"/>
    </row>
    <row r="9" spans="1:8" ht="15" x14ac:dyDescent="0.25">
      <c r="A9" s="12" t="s">
        <v>17</v>
      </c>
      <c r="B9" s="12"/>
      <c r="C9" s="16"/>
      <c r="D9" s="14"/>
      <c r="E9" s="8" t="s">
        <v>0</v>
      </c>
      <c r="F9" s="17" t="s">
        <v>14</v>
      </c>
    </row>
    <row r="10" spans="1:8" ht="15" x14ac:dyDescent="0.25">
      <c r="A10" s="129"/>
      <c r="B10" s="129"/>
      <c r="C10" s="129"/>
      <c r="D10" s="129"/>
      <c r="E10" s="129"/>
      <c r="F10" s="129"/>
      <c r="G10" s="18"/>
      <c r="H10" s="19"/>
    </row>
    <row r="11" spans="1:8" ht="15" x14ac:dyDescent="0.25">
      <c r="A11" s="129"/>
      <c r="B11" s="129"/>
      <c r="C11" s="129"/>
      <c r="D11" s="129"/>
      <c r="E11" s="129"/>
      <c r="F11" s="129"/>
      <c r="G11" s="18"/>
      <c r="H11" s="19"/>
    </row>
    <row r="12" spans="1:8" ht="15" x14ac:dyDescent="0.25">
      <c r="A12" s="129"/>
      <c r="B12" s="129"/>
      <c r="C12" s="129"/>
      <c r="D12" s="129"/>
      <c r="E12" s="129"/>
      <c r="F12" s="129"/>
      <c r="G12" s="18"/>
      <c r="H12" s="19"/>
    </row>
    <row r="13" spans="1:8" ht="15" x14ac:dyDescent="0.25">
      <c r="A13" s="129"/>
      <c r="B13" s="129"/>
      <c r="C13" s="129"/>
      <c r="D13" s="129"/>
      <c r="E13" s="129"/>
      <c r="F13" s="129"/>
      <c r="G13" s="18"/>
      <c r="H13" s="19"/>
    </row>
    <row r="14" spans="1:8" ht="20.25" customHeight="1" x14ac:dyDescent="0.25">
      <c r="A14" s="130" t="s">
        <v>21</v>
      </c>
      <c r="B14" s="130"/>
      <c r="C14" s="130"/>
      <c r="D14" s="130"/>
      <c r="E14" s="20"/>
      <c r="F14" s="21"/>
    </row>
    <row r="15" spans="1:8" ht="4.1500000000000004" customHeight="1" x14ac:dyDescent="0.25">
      <c r="A15" s="123" t="s">
        <v>22</v>
      </c>
      <c r="B15" s="117" t="s">
        <v>23</v>
      </c>
      <c r="C15" s="117" t="s">
        <v>24</v>
      </c>
      <c r="D15" s="120" t="s">
        <v>25</v>
      </c>
      <c r="E15" s="120" t="s">
        <v>26</v>
      </c>
      <c r="F15" s="126" t="s">
        <v>27</v>
      </c>
    </row>
    <row r="16" spans="1:8" ht="3.6" customHeight="1" x14ac:dyDescent="0.25">
      <c r="A16" s="124"/>
      <c r="B16" s="118"/>
      <c r="C16" s="118"/>
      <c r="D16" s="121"/>
      <c r="E16" s="121"/>
      <c r="F16" s="127"/>
    </row>
    <row r="17" spans="1:6" ht="3" customHeight="1" x14ac:dyDescent="0.25">
      <c r="A17" s="124"/>
      <c r="B17" s="118"/>
      <c r="C17" s="118"/>
      <c r="D17" s="121"/>
      <c r="E17" s="121"/>
      <c r="F17" s="127"/>
    </row>
    <row r="18" spans="1:6" ht="3" customHeight="1" x14ac:dyDescent="0.25">
      <c r="A18" s="124"/>
      <c r="B18" s="118"/>
      <c r="C18" s="118"/>
      <c r="D18" s="121"/>
      <c r="E18" s="121"/>
      <c r="F18" s="127"/>
    </row>
    <row r="19" spans="1:6" ht="3" customHeight="1" x14ac:dyDescent="0.25">
      <c r="A19" s="124"/>
      <c r="B19" s="118"/>
      <c r="C19" s="118"/>
      <c r="D19" s="121"/>
      <c r="E19" s="121"/>
      <c r="F19" s="127"/>
    </row>
    <row r="20" spans="1:6" ht="3" customHeight="1" x14ac:dyDescent="0.25">
      <c r="A20" s="124"/>
      <c r="B20" s="118"/>
      <c r="C20" s="118"/>
      <c r="D20" s="121"/>
      <c r="E20" s="121"/>
      <c r="F20" s="127"/>
    </row>
    <row r="21" spans="1:6" ht="23.45" customHeight="1" x14ac:dyDescent="0.25">
      <c r="A21" s="125"/>
      <c r="B21" s="119"/>
      <c r="C21" s="119"/>
      <c r="D21" s="122"/>
      <c r="E21" s="122"/>
      <c r="F21" s="128"/>
    </row>
    <row r="22" spans="1:6" ht="12.6" customHeight="1" x14ac:dyDescent="0.25">
      <c r="A22" s="22">
        <v>1</v>
      </c>
      <c r="B22" s="23">
        <v>2</v>
      </c>
      <c r="C22" s="24">
        <v>3</v>
      </c>
      <c r="D22" s="25" t="s">
        <v>28</v>
      </c>
      <c r="E22" s="26" t="s">
        <v>29</v>
      </c>
      <c r="F22" s="27" t="s">
        <v>30</v>
      </c>
    </row>
    <row r="23" spans="1:6" ht="15" x14ac:dyDescent="0.25">
      <c r="A23" s="28" t="s">
        <v>31</v>
      </c>
      <c r="B23" s="29" t="s">
        <v>32</v>
      </c>
      <c r="C23" s="30" t="s">
        <v>33</v>
      </c>
      <c r="D23" s="31">
        <v>52642400</v>
      </c>
      <c r="E23" s="32">
        <v>3110605.01</v>
      </c>
      <c r="F23" s="31">
        <f>IF(OR(D23="-",IF(E23="-",0,E23)&gt;=IF(D23="-",0,D23)),"-",IF(D23="-",0,D23)-IF(E23="-",0,E23))</f>
        <v>49531794.990000002</v>
      </c>
    </row>
    <row r="24" spans="1:6" ht="15" x14ac:dyDescent="0.25">
      <c r="A24" s="33" t="s">
        <v>34</v>
      </c>
      <c r="B24" s="34"/>
      <c r="C24" s="35"/>
      <c r="D24" s="36"/>
      <c r="E24" s="36"/>
      <c r="F24" s="37"/>
    </row>
    <row r="25" spans="1:6" ht="15" x14ac:dyDescent="0.25">
      <c r="A25" s="38" t="s">
        <v>35</v>
      </c>
      <c r="B25" s="39" t="s">
        <v>32</v>
      </c>
      <c r="C25" s="40" t="s">
        <v>36</v>
      </c>
      <c r="D25" s="41">
        <v>7231200</v>
      </c>
      <c r="E25" s="41">
        <v>1388795.54</v>
      </c>
      <c r="F25" s="42">
        <f t="shared" ref="F25:F56" si="0">IF(OR(D25="-",IF(E25="-",0,E25)&gt;=IF(D25="-",0,D25)),"-",IF(D25="-",0,D25)-IF(E25="-",0,E25))</f>
        <v>5842404.46</v>
      </c>
    </row>
    <row r="26" spans="1:6" ht="15" x14ac:dyDescent="0.25">
      <c r="A26" s="38" t="s">
        <v>37</v>
      </c>
      <c r="B26" s="39" t="s">
        <v>32</v>
      </c>
      <c r="C26" s="40" t="s">
        <v>38</v>
      </c>
      <c r="D26" s="41">
        <v>3219400</v>
      </c>
      <c r="E26" s="41">
        <v>275884.78000000003</v>
      </c>
      <c r="F26" s="42">
        <f t="shared" si="0"/>
        <v>2943515.2199999997</v>
      </c>
    </row>
    <row r="27" spans="1:6" ht="15" x14ac:dyDescent="0.25">
      <c r="A27" s="38" t="s">
        <v>39</v>
      </c>
      <c r="B27" s="39" t="s">
        <v>32</v>
      </c>
      <c r="C27" s="40" t="s">
        <v>40</v>
      </c>
      <c r="D27" s="41">
        <v>3219400</v>
      </c>
      <c r="E27" s="41">
        <v>275884.78000000003</v>
      </c>
      <c r="F27" s="42">
        <f t="shared" si="0"/>
        <v>2943515.2199999997</v>
      </c>
    </row>
    <row r="28" spans="1:6" ht="65.650000000000006" customHeight="1" x14ac:dyDescent="0.25">
      <c r="A28" s="43" t="s">
        <v>41</v>
      </c>
      <c r="B28" s="39" t="s">
        <v>32</v>
      </c>
      <c r="C28" s="40" t="s">
        <v>42</v>
      </c>
      <c r="D28" s="41">
        <v>3219400</v>
      </c>
      <c r="E28" s="41">
        <v>267484.25</v>
      </c>
      <c r="F28" s="42">
        <f t="shared" si="0"/>
        <v>2951915.75</v>
      </c>
    </row>
    <row r="29" spans="1:6" ht="94.15" customHeight="1" x14ac:dyDescent="0.25">
      <c r="A29" s="43" t="s">
        <v>43</v>
      </c>
      <c r="B29" s="39" t="s">
        <v>32</v>
      </c>
      <c r="C29" s="40" t="s">
        <v>44</v>
      </c>
      <c r="D29" s="41" t="s">
        <v>45</v>
      </c>
      <c r="E29" s="41">
        <v>267484.25</v>
      </c>
      <c r="F29" s="42" t="str">
        <f t="shared" si="0"/>
        <v>-</v>
      </c>
    </row>
    <row r="30" spans="1:6" ht="84.6" customHeight="1" x14ac:dyDescent="0.25">
      <c r="A30" s="43" t="s">
        <v>46</v>
      </c>
      <c r="B30" s="39" t="s">
        <v>32</v>
      </c>
      <c r="C30" s="40" t="s">
        <v>47</v>
      </c>
      <c r="D30" s="41" t="s">
        <v>45</v>
      </c>
      <c r="E30" s="41">
        <v>8338.14</v>
      </c>
      <c r="F30" s="42" t="str">
        <f t="shared" si="0"/>
        <v>-</v>
      </c>
    </row>
    <row r="31" spans="1:6" ht="103.35" customHeight="1" x14ac:dyDescent="0.25">
      <c r="A31" s="43" t="s">
        <v>48</v>
      </c>
      <c r="B31" s="39" t="s">
        <v>32</v>
      </c>
      <c r="C31" s="40" t="s">
        <v>49</v>
      </c>
      <c r="D31" s="41" t="s">
        <v>45</v>
      </c>
      <c r="E31" s="41">
        <v>8338.14</v>
      </c>
      <c r="F31" s="42" t="str">
        <f t="shared" si="0"/>
        <v>-</v>
      </c>
    </row>
    <row r="32" spans="1:6" ht="37.700000000000003" customHeight="1" x14ac:dyDescent="0.25">
      <c r="A32" s="38" t="s">
        <v>50</v>
      </c>
      <c r="B32" s="39" t="s">
        <v>32</v>
      </c>
      <c r="C32" s="40" t="s">
        <v>51</v>
      </c>
      <c r="D32" s="41" t="s">
        <v>45</v>
      </c>
      <c r="E32" s="41">
        <v>62.39</v>
      </c>
      <c r="F32" s="42" t="str">
        <f t="shared" si="0"/>
        <v>-</v>
      </c>
    </row>
    <row r="33" spans="1:6" ht="56.45" customHeight="1" x14ac:dyDescent="0.25">
      <c r="A33" s="38" t="s">
        <v>52</v>
      </c>
      <c r="B33" s="39" t="s">
        <v>32</v>
      </c>
      <c r="C33" s="40" t="s">
        <v>53</v>
      </c>
      <c r="D33" s="41" t="s">
        <v>45</v>
      </c>
      <c r="E33" s="41">
        <v>62.39</v>
      </c>
      <c r="F33" s="42" t="str">
        <f t="shared" si="0"/>
        <v>-</v>
      </c>
    </row>
    <row r="34" spans="1:6" ht="15" x14ac:dyDescent="0.25">
      <c r="A34" s="38" t="s">
        <v>54</v>
      </c>
      <c r="B34" s="39" t="s">
        <v>32</v>
      </c>
      <c r="C34" s="40" t="s">
        <v>55</v>
      </c>
      <c r="D34" s="41">
        <v>234900</v>
      </c>
      <c r="E34" s="41">
        <v>153775.98000000001</v>
      </c>
      <c r="F34" s="42">
        <f t="shared" si="0"/>
        <v>81124.01999999999</v>
      </c>
    </row>
    <row r="35" spans="1:6" ht="15" x14ac:dyDescent="0.25">
      <c r="A35" s="38" t="s">
        <v>56</v>
      </c>
      <c r="B35" s="39" t="s">
        <v>32</v>
      </c>
      <c r="C35" s="40" t="s">
        <v>57</v>
      </c>
      <c r="D35" s="41">
        <v>234900</v>
      </c>
      <c r="E35" s="41">
        <v>153775.98000000001</v>
      </c>
      <c r="F35" s="42">
        <f t="shared" si="0"/>
        <v>81124.01999999999</v>
      </c>
    </row>
    <row r="36" spans="1:6" ht="15" x14ac:dyDescent="0.25">
      <c r="A36" s="38" t="s">
        <v>56</v>
      </c>
      <c r="B36" s="39" t="s">
        <v>32</v>
      </c>
      <c r="C36" s="40" t="s">
        <v>58</v>
      </c>
      <c r="D36" s="41">
        <v>234900</v>
      </c>
      <c r="E36" s="41">
        <v>153775.98000000001</v>
      </c>
      <c r="F36" s="42">
        <f t="shared" si="0"/>
        <v>81124.01999999999</v>
      </c>
    </row>
    <row r="37" spans="1:6" ht="37.700000000000003" customHeight="1" x14ac:dyDescent="0.25">
      <c r="A37" s="38" t="s">
        <v>59</v>
      </c>
      <c r="B37" s="39" t="s">
        <v>32</v>
      </c>
      <c r="C37" s="40" t="s">
        <v>60</v>
      </c>
      <c r="D37" s="41" t="s">
        <v>45</v>
      </c>
      <c r="E37" s="41">
        <v>153775.98000000001</v>
      </c>
      <c r="F37" s="42" t="str">
        <f t="shared" si="0"/>
        <v>-</v>
      </c>
    </row>
    <row r="38" spans="1:6" ht="15" x14ac:dyDescent="0.25">
      <c r="A38" s="38" t="s">
        <v>61</v>
      </c>
      <c r="B38" s="39" t="s">
        <v>32</v>
      </c>
      <c r="C38" s="40" t="s">
        <v>62</v>
      </c>
      <c r="D38" s="41">
        <v>3469800</v>
      </c>
      <c r="E38" s="41">
        <v>868983.49</v>
      </c>
      <c r="F38" s="42">
        <f t="shared" si="0"/>
        <v>2600816.5099999998</v>
      </c>
    </row>
    <row r="39" spans="1:6" ht="15" x14ac:dyDescent="0.25">
      <c r="A39" s="38" t="s">
        <v>63</v>
      </c>
      <c r="B39" s="39" t="s">
        <v>32</v>
      </c>
      <c r="C39" s="40" t="s">
        <v>64</v>
      </c>
      <c r="D39" s="41">
        <v>459800</v>
      </c>
      <c r="E39" s="41">
        <v>37707.449999999997</v>
      </c>
      <c r="F39" s="42">
        <f t="shared" si="0"/>
        <v>422092.55</v>
      </c>
    </row>
    <row r="40" spans="1:6" ht="28.15" customHeight="1" x14ac:dyDescent="0.25">
      <c r="A40" s="38" t="s">
        <v>65</v>
      </c>
      <c r="B40" s="39" t="s">
        <v>32</v>
      </c>
      <c r="C40" s="40" t="s">
        <v>66</v>
      </c>
      <c r="D40" s="41">
        <v>459800</v>
      </c>
      <c r="E40" s="41">
        <v>37707.449999999997</v>
      </c>
      <c r="F40" s="42">
        <f t="shared" si="0"/>
        <v>422092.55</v>
      </c>
    </row>
    <row r="41" spans="1:6" ht="56.45" customHeight="1" x14ac:dyDescent="0.25">
      <c r="A41" s="38" t="s">
        <v>67</v>
      </c>
      <c r="B41" s="39" t="s">
        <v>32</v>
      </c>
      <c r="C41" s="40" t="s">
        <v>68</v>
      </c>
      <c r="D41" s="41" t="s">
        <v>45</v>
      </c>
      <c r="E41" s="41">
        <v>37707.449999999997</v>
      </c>
      <c r="F41" s="42" t="str">
        <f t="shared" si="0"/>
        <v>-</v>
      </c>
    </row>
    <row r="42" spans="1:6" ht="15" x14ac:dyDescent="0.25">
      <c r="A42" s="38" t="s">
        <v>69</v>
      </c>
      <c r="B42" s="39" t="s">
        <v>32</v>
      </c>
      <c r="C42" s="40" t="s">
        <v>70</v>
      </c>
      <c r="D42" s="41">
        <v>3010000</v>
      </c>
      <c r="E42" s="41">
        <v>831276.04</v>
      </c>
      <c r="F42" s="42">
        <f t="shared" si="0"/>
        <v>2178723.96</v>
      </c>
    </row>
    <row r="43" spans="1:6" ht="15" x14ac:dyDescent="0.25">
      <c r="A43" s="38" t="s">
        <v>71</v>
      </c>
      <c r="B43" s="39" t="s">
        <v>32</v>
      </c>
      <c r="C43" s="40" t="s">
        <v>72</v>
      </c>
      <c r="D43" s="41">
        <v>838800</v>
      </c>
      <c r="E43" s="41">
        <v>784049.05</v>
      </c>
      <c r="F43" s="42">
        <f t="shared" si="0"/>
        <v>54750.949999999953</v>
      </c>
    </row>
    <row r="44" spans="1:6" ht="28.15" customHeight="1" x14ac:dyDescent="0.25">
      <c r="A44" s="38" t="s">
        <v>73</v>
      </c>
      <c r="B44" s="39" t="s">
        <v>32</v>
      </c>
      <c r="C44" s="40" t="s">
        <v>74</v>
      </c>
      <c r="D44" s="41">
        <v>838800</v>
      </c>
      <c r="E44" s="41">
        <v>784049.05</v>
      </c>
      <c r="F44" s="42">
        <f t="shared" si="0"/>
        <v>54750.949999999953</v>
      </c>
    </row>
    <row r="45" spans="1:6" ht="15" x14ac:dyDescent="0.25">
      <c r="A45" s="38" t="s">
        <v>75</v>
      </c>
      <c r="B45" s="39" t="s">
        <v>32</v>
      </c>
      <c r="C45" s="40" t="s">
        <v>76</v>
      </c>
      <c r="D45" s="41">
        <v>2171200</v>
      </c>
      <c r="E45" s="41">
        <v>47226.99</v>
      </c>
      <c r="F45" s="42">
        <f t="shared" si="0"/>
        <v>2123973.0099999998</v>
      </c>
    </row>
    <row r="46" spans="1:6" ht="28.15" customHeight="1" x14ac:dyDescent="0.25">
      <c r="A46" s="38" t="s">
        <v>77</v>
      </c>
      <c r="B46" s="39" t="s">
        <v>32</v>
      </c>
      <c r="C46" s="40" t="s">
        <v>78</v>
      </c>
      <c r="D46" s="41">
        <v>2171200</v>
      </c>
      <c r="E46" s="41">
        <v>47226.99</v>
      </c>
      <c r="F46" s="42">
        <f t="shared" si="0"/>
        <v>2123973.0099999998</v>
      </c>
    </row>
    <row r="47" spans="1:6" ht="15" x14ac:dyDescent="0.25">
      <c r="A47" s="38" t="s">
        <v>79</v>
      </c>
      <c r="B47" s="39" t="s">
        <v>32</v>
      </c>
      <c r="C47" s="40" t="s">
        <v>80</v>
      </c>
      <c r="D47" s="41">
        <v>15100</v>
      </c>
      <c r="E47" s="41">
        <v>3100</v>
      </c>
      <c r="F47" s="42">
        <f t="shared" si="0"/>
        <v>12000</v>
      </c>
    </row>
    <row r="48" spans="1:6" ht="28.15" customHeight="1" x14ac:dyDescent="0.25">
      <c r="A48" s="38" t="s">
        <v>81</v>
      </c>
      <c r="B48" s="39" t="s">
        <v>32</v>
      </c>
      <c r="C48" s="40" t="s">
        <v>82</v>
      </c>
      <c r="D48" s="41">
        <v>15100</v>
      </c>
      <c r="E48" s="41">
        <v>3100</v>
      </c>
      <c r="F48" s="42">
        <f t="shared" si="0"/>
        <v>12000</v>
      </c>
    </row>
    <row r="49" spans="1:6" ht="46.9" customHeight="1" x14ac:dyDescent="0.25">
      <c r="A49" s="38" t="s">
        <v>83</v>
      </c>
      <c r="B49" s="39" t="s">
        <v>32</v>
      </c>
      <c r="C49" s="40" t="s">
        <v>84</v>
      </c>
      <c r="D49" s="41">
        <v>15100</v>
      </c>
      <c r="E49" s="41">
        <v>3100</v>
      </c>
      <c r="F49" s="42">
        <f t="shared" si="0"/>
        <v>12000</v>
      </c>
    </row>
    <row r="50" spans="1:6" ht="46.9" customHeight="1" x14ac:dyDescent="0.25">
      <c r="A50" s="38" t="s">
        <v>83</v>
      </c>
      <c r="B50" s="39" t="s">
        <v>32</v>
      </c>
      <c r="C50" s="40" t="s">
        <v>85</v>
      </c>
      <c r="D50" s="41">
        <v>15100</v>
      </c>
      <c r="E50" s="41">
        <v>3100</v>
      </c>
      <c r="F50" s="42">
        <f t="shared" si="0"/>
        <v>12000</v>
      </c>
    </row>
    <row r="51" spans="1:6" ht="28.15" customHeight="1" x14ac:dyDescent="0.25">
      <c r="A51" s="38" t="s">
        <v>86</v>
      </c>
      <c r="B51" s="39" t="s">
        <v>32</v>
      </c>
      <c r="C51" s="40" t="s">
        <v>87</v>
      </c>
      <c r="D51" s="41">
        <v>248800</v>
      </c>
      <c r="E51" s="41">
        <v>64547.73</v>
      </c>
      <c r="F51" s="42">
        <f t="shared" si="0"/>
        <v>184252.27</v>
      </c>
    </row>
    <row r="52" spans="1:6" ht="65.650000000000006" customHeight="1" x14ac:dyDescent="0.25">
      <c r="A52" s="43" t="s">
        <v>88</v>
      </c>
      <c r="B52" s="39" t="s">
        <v>32</v>
      </c>
      <c r="C52" s="40" t="s">
        <v>89</v>
      </c>
      <c r="D52" s="41">
        <v>248800</v>
      </c>
      <c r="E52" s="41">
        <v>64547.73</v>
      </c>
      <c r="F52" s="42">
        <f t="shared" si="0"/>
        <v>184252.27</v>
      </c>
    </row>
    <row r="53" spans="1:6" ht="28.15" customHeight="1" x14ac:dyDescent="0.25">
      <c r="A53" s="38" t="s">
        <v>90</v>
      </c>
      <c r="B53" s="39" t="s">
        <v>32</v>
      </c>
      <c r="C53" s="40" t="s">
        <v>91</v>
      </c>
      <c r="D53" s="41">
        <v>248800</v>
      </c>
      <c r="E53" s="41">
        <v>64547.73</v>
      </c>
      <c r="F53" s="42">
        <f t="shared" si="0"/>
        <v>184252.27</v>
      </c>
    </row>
    <row r="54" spans="1:6" ht="28.15" customHeight="1" x14ac:dyDescent="0.25">
      <c r="A54" s="38" t="s">
        <v>92</v>
      </c>
      <c r="B54" s="39" t="s">
        <v>32</v>
      </c>
      <c r="C54" s="40" t="s">
        <v>93</v>
      </c>
      <c r="D54" s="41">
        <v>248800</v>
      </c>
      <c r="E54" s="41">
        <v>64547.73</v>
      </c>
      <c r="F54" s="42">
        <f t="shared" si="0"/>
        <v>184252.27</v>
      </c>
    </row>
    <row r="55" spans="1:6" ht="18.75" customHeight="1" x14ac:dyDescent="0.25">
      <c r="A55" s="38" t="s">
        <v>94</v>
      </c>
      <c r="B55" s="39" t="s">
        <v>32</v>
      </c>
      <c r="C55" s="40" t="s">
        <v>95</v>
      </c>
      <c r="D55" s="41">
        <v>40600</v>
      </c>
      <c r="E55" s="41">
        <v>22503.56</v>
      </c>
      <c r="F55" s="42">
        <f t="shared" si="0"/>
        <v>18096.439999999999</v>
      </c>
    </row>
    <row r="56" spans="1:6" ht="15" x14ac:dyDescent="0.25">
      <c r="A56" s="38" t="s">
        <v>96</v>
      </c>
      <c r="B56" s="39" t="s">
        <v>32</v>
      </c>
      <c r="C56" s="40" t="s">
        <v>97</v>
      </c>
      <c r="D56" s="41">
        <v>40600</v>
      </c>
      <c r="E56" s="41">
        <v>22503.56</v>
      </c>
      <c r="F56" s="42">
        <f t="shared" si="0"/>
        <v>18096.439999999999</v>
      </c>
    </row>
    <row r="57" spans="1:6" ht="18.75" customHeight="1" x14ac:dyDescent="0.25">
      <c r="A57" s="38" t="s">
        <v>98</v>
      </c>
      <c r="B57" s="39" t="s">
        <v>32</v>
      </c>
      <c r="C57" s="40" t="s">
        <v>99</v>
      </c>
      <c r="D57" s="41">
        <v>40600</v>
      </c>
      <c r="E57" s="41">
        <v>15759.67</v>
      </c>
      <c r="F57" s="42">
        <f t="shared" ref="F57:F87" si="1">IF(OR(D57="-",IF(E57="-",0,E57)&gt;=IF(D57="-",0,D57)),"-",IF(D57="-",0,D57)-IF(E57="-",0,E57))</f>
        <v>24840.33</v>
      </c>
    </row>
    <row r="58" spans="1:6" ht="28.15" customHeight="1" x14ac:dyDescent="0.25">
      <c r="A58" s="38" t="s">
        <v>100</v>
      </c>
      <c r="B58" s="39" t="s">
        <v>32</v>
      </c>
      <c r="C58" s="40" t="s">
        <v>101</v>
      </c>
      <c r="D58" s="41">
        <v>40600</v>
      </c>
      <c r="E58" s="41">
        <v>15759.67</v>
      </c>
      <c r="F58" s="42">
        <f t="shared" si="1"/>
        <v>24840.33</v>
      </c>
    </row>
    <row r="59" spans="1:6" ht="15" x14ac:dyDescent="0.25">
      <c r="A59" s="38" t="s">
        <v>102</v>
      </c>
      <c r="B59" s="39" t="s">
        <v>32</v>
      </c>
      <c r="C59" s="40" t="s">
        <v>103</v>
      </c>
      <c r="D59" s="41" t="s">
        <v>45</v>
      </c>
      <c r="E59" s="41">
        <v>6743.89</v>
      </c>
      <c r="F59" s="42" t="str">
        <f t="shared" si="1"/>
        <v>-</v>
      </c>
    </row>
    <row r="60" spans="1:6" ht="18.75" customHeight="1" x14ac:dyDescent="0.25">
      <c r="A60" s="38" t="s">
        <v>104</v>
      </c>
      <c r="B60" s="39" t="s">
        <v>32</v>
      </c>
      <c r="C60" s="40" t="s">
        <v>105</v>
      </c>
      <c r="D60" s="41" t="s">
        <v>45</v>
      </c>
      <c r="E60" s="41">
        <v>6743.89</v>
      </c>
      <c r="F60" s="42" t="str">
        <f t="shared" si="1"/>
        <v>-</v>
      </c>
    </row>
    <row r="61" spans="1:6" ht="15" x14ac:dyDescent="0.25">
      <c r="A61" s="38" t="s">
        <v>106</v>
      </c>
      <c r="B61" s="39" t="s">
        <v>32</v>
      </c>
      <c r="C61" s="40" t="s">
        <v>107</v>
      </c>
      <c r="D61" s="41">
        <v>2600</v>
      </c>
      <c r="E61" s="41" t="s">
        <v>45</v>
      </c>
      <c r="F61" s="42">
        <f t="shared" si="1"/>
        <v>2600</v>
      </c>
    </row>
    <row r="62" spans="1:6" ht="28.15" customHeight="1" x14ac:dyDescent="0.25">
      <c r="A62" s="38" t="s">
        <v>108</v>
      </c>
      <c r="B62" s="39" t="s">
        <v>32</v>
      </c>
      <c r="C62" s="40" t="s">
        <v>109</v>
      </c>
      <c r="D62" s="41">
        <v>2600</v>
      </c>
      <c r="E62" s="41" t="s">
        <v>45</v>
      </c>
      <c r="F62" s="42">
        <f t="shared" si="1"/>
        <v>2600</v>
      </c>
    </row>
    <row r="63" spans="1:6" ht="37.700000000000003" customHeight="1" x14ac:dyDescent="0.25">
      <c r="A63" s="38" t="s">
        <v>110</v>
      </c>
      <c r="B63" s="39" t="s">
        <v>32</v>
      </c>
      <c r="C63" s="40" t="s">
        <v>111</v>
      </c>
      <c r="D63" s="41">
        <v>2600</v>
      </c>
      <c r="E63" s="41" t="s">
        <v>45</v>
      </c>
      <c r="F63" s="42">
        <f t="shared" si="1"/>
        <v>2600</v>
      </c>
    </row>
    <row r="64" spans="1:6" ht="15" hidden="1" x14ac:dyDescent="0.25">
      <c r="A64" s="38" t="s">
        <v>112</v>
      </c>
      <c r="B64" s="39" t="s">
        <v>32</v>
      </c>
      <c r="C64" s="40" t="s">
        <v>113</v>
      </c>
      <c r="D64" s="41" t="s">
        <v>45</v>
      </c>
      <c r="E64" s="41" t="s">
        <v>45</v>
      </c>
      <c r="F64" s="42" t="str">
        <f t="shared" si="1"/>
        <v>-</v>
      </c>
    </row>
    <row r="65" spans="1:6" ht="15" hidden="1" x14ac:dyDescent="0.25">
      <c r="A65" s="38" t="s">
        <v>114</v>
      </c>
      <c r="B65" s="39" t="s">
        <v>32</v>
      </c>
      <c r="C65" s="40" t="s">
        <v>115</v>
      </c>
      <c r="D65" s="41" t="s">
        <v>45</v>
      </c>
      <c r="E65" s="41" t="s">
        <v>45</v>
      </c>
      <c r="F65" s="42" t="str">
        <f t="shared" si="1"/>
        <v>-</v>
      </c>
    </row>
    <row r="66" spans="1:6" ht="18.75" hidden="1" customHeight="1" x14ac:dyDescent="0.25">
      <c r="A66" s="38" t="s">
        <v>116</v>
      </c>
      <c r="B66" s="39" t="s">
        <v>32</v>
      </c>
      <c r="C66" s="40" t="s">
        <v>117</v>
      </c>
      <c r="D66" s="41" t="s">
        <v>45</v>
      </c>
      <c r="E66" s="41" t="s">
        <v>45</v>
      </c>
      <c r="F66" s="42" t="str">
        <f t="shared" si="1"/>
        <v>-</v>
      </c>
    </row>
    <row r="67" spans="1:6" ht="37.700000000000003" hidden="1" customHeight="1" x14ac:dyDescent="0.25">
      <c r="A67" s="38" t="s">
        <v>118</v>
      </c>
      <c r="B67" s="39" t="s">
        <v>32</v>
      </c>
      <c r="C67" s="40" t="s">
        <v>119</v>
      </c>
      <c r="D67" s="41" t="s">
        <v>45</v>
      </c>
      <c r="E67" s="41" t="s">
        <v>45</v>
      </c>
      <c r="F67" s="42" t="str">
        <f t="shared" si="1"/>
        <v>-</v>
      </c>
    </row>
    <row r="68" spans="1:6" ht="37.700000000000003" hidden="1" customHeight="1" x14ac:dyDescent="0.25">
      <c r="A68" s="38" t="s">
        <v>120</v>
      </c>
      <c r="B68" s="39" t="s">
        <v>32</v>
      </c>
      <c r="C68" s="40" t="s">
        <v>121</v>
      </c>
      <c r="D68" s="41" t="s">
        <v>45</v>
      </c>
      <c r="E68" s="41" t="s">
        <v>45</v>
      </c>
      <c r="F68" s="42" t="str">
        <f t="shared" si="1"/>
        <v>-</v>
      </c>
    </row>
    <row r="69" spans="1:6" ht="15" x14ac:dyDescent="0.25">
      <c r="A69" s="38" t="s">
        <v>122</v>
      </c>
      <c r="B69" s="39" t="s">
        <v>32</v>
      </c>
      <c r="C69" s="40" t="s">
        <v>123</v>
      </c>
      <c r="D69" s="41">
        <v>45411200</v>
      </c>
      <c r="E69" s="41">
        <v>1721809.47</v>
      </c>
      <c r="F69" s="42">
        <f t="shared" si="1"/>
        <v>43689390.530000001</v>
      </c>
    </row>
    <row r="70" spans="1:6" ht="28.15" customHeight="1" x14ac:dyDescent="0.25">
      <c r="A70" s="38" t="s">
        <v>124</v>
      </c>
      <c r="B70" s="39" t="s">
        <v>32</v>
      </c>
      <c r="C70" s="40" t="s">
        <v>125</v>
      </c>
      <c r="D70" s="41">
        <v>45411200</v>
      </c>
      <c r="E70" s="41">
        <v>1721809.47</v>
      </c>
      <c r="F70" s="42">
        <f t="shared" si="1"/>
        <v>43689390.530000001</v>
      </c>
    </row>
    <row r="71" spans="1:6" ht="18.75" customHeight="1" x14ac:dyDescent="0.25">
      <c r="A71" s="38" t="s">
        <v>126</v>
      </c>
      <c r="B71" s="39" t="s">
        <v>32</v>
      </c>
      <c r="C71" s="40" t="s">
        <v>127</v>
      </c>
      <c r="D71" s="41">
        <v>6610400</v>
      </c>
      <c r="E71" s="41">
        <v>1652490</v>
      </c>
      <c r="F71" s="42">
        <f t="shared" si="1"/>
        <v>4957910</v>
      </c>
    </row>
    <row r="72" spans="1:6" ht="18.75" customHeight="1" x14ac:dyDescent="0.25">
      <c r="A72" s="38" t="s">
        <v>128</v>
      </c>
      <c r="B72" s="39" t="s">
        <v>32</v>
      </c>
      <c r="C72" s="40" t="s">
        <v>129</v>
      </c>
      <c r="D72" s="41">
        <v>802700</v>
      </c>
      <c r="E72" s="41">
        <v>200600</v>
      </c>
      <c r="F72" s="42">
        <f t="shared" si="1"/>
        <v>602100</v>
      </c>
    </row>
    <row r="73" spans="1:6" ht="18.75" customHeight="1" x14ac:dyDescent="0.25">
      <c r="A73" s="38" t="s">
        <v>130</v>
      </c>
      <c r="B73" s="39" t="s">
        <v>32</v>
      </c>
      <c r="C73" s="40" t="s">
        <v>131</v>
      </c>
      <c r="D73" s="41">
        <v>802700</v>
      </c>
      <c r="E73" s="41">
        <v>200600</v>
      </c>
      <c r="F73" s="42">
        <f t="shared" si="1"/>
        <v>602100</v>
      </c>
    </row>
    <row r="74" spans="1:6" ht="28.15" customHeight="1" x14ac:dyDescent="0.25">
      <c r="A74" s="38" t="s">
        <v>132</v>
      </c>
      <c r="B74" s="39" t="s">
        <v>32</v>
      </c>
      <c r="C74" s="40" t="s">
        <v>133</v>
      </c>
      <c r="D74" s="41">
        <v>5807700</v>
      </c>
      <c r="E74" s="41">
        <v>1451890</v>
      </c>
      <c r="F74" s="42">
        <f t="shared" si="1"/>
        <v>4355810</v>
      </c>
    </row>
    <row r="75" spans="1:6" ht="18.75" customHeight="1" x14ac:dyDescent="0.25">
      <c r="A75" s="38" t="s">
        <v>134</v>
      </c>
      <c r="B75" s="39" t="s">
        <v>32</v>
      </c>
      <c r="C75" s="40" t="s">
        <v>135</v>
      </c>
      <c r="D75" s="41">
        <v>30000000</v>
      </c>
      <c r="E75" s="41" t="s">
        <v>45</v>
      </c>
      <c r="F75" s="42">
        <f t="shared" si="1"/>
        <v>30000000</v>
      </c>
    </row>
    <row r="76" spans="1:6" ht="18.75" customHeight="1" x14ac:dyDescent="0.25">
      <c r="A76" s="38" t="s">
        <v>136</v>
      </c>
      <c r="B76" s="39" t="s">
        <v>32</v>
      </c>
      <c r="C76" s="40" t="s">
        <v>137</v>
      </c>
      <c r="D76" s="41">
        <v>30000000</v>
      </c>
      <c r="E76" s="41" t="s">
        <v>45</v>
      </c>
      <c r="F76" s="42">
        <f t="shared" si="1"/>
        <v>30000000</v>
      </c>
    </row>
    <row r="77" spans="1:6" ht="28.15" customHeight="1" x14ac:dyDescent="0.25">
      <c r="A77" s="38" t="s">
        <v>138</v>
      </c>
      <c r="B77" s="39" t="s">
        <v>32</v>
      </c>
      <c r="C77" s="40" t="s">
        <v>139</v>
      </c>
      <c r="D77" s="41">
        <v>30000000</v>
      </c>
      <c r="E77" s="41" t="s">
        <v>45</v>
      </c>
      <c r="F77" s="42">
        <f t="shared" si="1"/>
        <v>30000000</v>
      </c>
    </row>
    <row r="78" spans="1:6" ht="18.75" customHeight="1" x14ac:dyDescent="0.25">
      <c r="A78" s="38" t="s">
        <v>140</v>
      </c>
      <c r="B78" s="39" t="s">
        <v>32</v>
      </c>
      <c r="C78" s="40" t="s">
        <v>141</v>
      </c>
      <c r="D78" s="41">
        <v>411000</v>
      </c>
      <c r="E78" s="41">
        <v>69319.47</v>
      </c>
      <c r="F78" s="42">
        <f t="shared" si="1"/>
        <v>341680.53</v>
      </c>
    </row>
    <row r="79" spans="1:6" ht="28.15" customHeight="1" x14ac:dyDescent="0.25">
      <c r="A79" s="38" t="s">
        <v>142</v>
      </c>
      <c r="B79" s="39" t="s">
        <v>32</v>
      </c>
      <c r="C79" s="40" t="s">
        <v>143</v>
      </c>
      <c r="D79" s="41">
        <v>200</v>
      </c>
      <c r="E79" s="41">
        <v>200</v>
      </c>
      <c r="F79" s="42" t="str">
        <f t="shared" si="1"/>
        <v>-</v>
      </c>
    </row>
    <row r="80" spans="1:6" ht="28.15" customHeight="1" x14ac:dyDescent="0.25">
      <c r="A80" s="38" t="s">
        <v>144</v>
      </c>
      <c r="B80" s="39" t="s">
        <v>32</v>
      </c>
      <c r="C80" s="40" t="s">
        <v>145</v>
      </c>
      <c r="D80" s="41">
        <v>200</v>
      </c>
      <c r="E80" s="41">
        <v>200</v>
      </c>
      <c r="F80" s="42" t="str">
        <f t="shared" si="1"/>
        <v>-</v>
      </c>
    </row>
    <row r="81" spans="1:6" ht="28.15" customHeight="1" x14ac:dyDescent="0.25">
      <c r="A81" s="38" t="s">
        <v>146</v>
      </c>
      <c r="B81" s="39" t="s">
        <v>32</v>
      </c>
      <c r="C81" s="40" t="s">
        <v>147</v>
      </c>
      <c r="D81" s="41">
        <v>410800</v>
      </c>
      <c r="E81" s="41">
        <v>69119.47</v>
      </c>
      <c r="F81" s="42">
        <f t="shared" si="1"/>
        <v>341680.53</v>
      </c>
    </row>
    <row r="82" spans="1:6" ht="28.15" customHeight="1" x14ac:dyDescent="0.25">
      <c r="A82" s="38" t="s">
        <v>148</v>
      </c>
      <c r="B82" s="39" t="s">
        <v>32</v>
      </c>
      <c r="C82" s="40" t="s">
        <v>149</v>
      </c>
      <c r="D82" s="41">
        <v>410800</v>
      </c>
      <c r="E82" s="41">
        <v>69119.47</v>
      </c>
      <c r="F82" s="42">
        <f t="shared" si="1"/>
        <v>341680.53</v>
      </c>
    </row>
    <row r="83" spans="1:6" ht="15" x14ac:dyDescent="0.25">
      <c r="A83" s="38" t="s">
        <v>150</v>
      </c>
      <c r="B83" s="39" t="s">
        <v>32</v>
      </c>
      <c r="C83" s="40" t="s">
        <v>151</v>
      </c>
      <c r="D83" s="41">
        <v>8389800</v>
      </c>
      <c r="E83" s="41" t="s">
        <v>45</v>
      </c>
      <c r="F83" s="42">
        <f t="shared" si="1"/>
        <v>8389800</v>
      </c>
    </row>
    <row r="84" spans="1:6" ht="18.75" customHeight="1" x14ac:dyDescent="0.25">
      <c r="A84" s="38" t="s">
        <v>152</v>
      </c>
      <c r="B84" s="39" t="s">
        <v>32</v>
      </c>
      <c r="C84" s="40" t="s">
        <v>153</v>
      </c>
      <c r="D84" s="41">
        <v>8389800</v>
      </c>
      <c r="E84" s="41" t="s">
        <v>45</v>
      </c>
      <c r="F84" s="42">
        <f t="shared" si="1"/>
        <v>8389800</v>
      </c>
    </row>
    <row r="85" spans="1:6" ht="18.75" customHeight="1" x14ac:dyDescent="0.25">
      <c r="A85" s="38" t="s">
        <v>154</v>
      </c>
      <c r="B85" s="39" t="s">
        <v>32</v>
      </c>
      <c r="C85" s="40" t="s">
        <v>155</v>
      </c>
      <c r="D85" s="41">
        <v>8389800</v>
      </c>
      <c r="E85" s="41" t="s">
        <v>45</v>
      </c>
      <c r="F85" s="42">
        <f t="shared" si="1"/>
        <v>8389800</v>
      </c>
    </row>
    <row r="86" spans="1:6" ht="65.650000000000006" hidden="1" customHeight="1" x14ac:dyDescent="0.25">
      <c r="A86" s="38" t="s">
        <v>156</v>
      </c>
      <c r="B86" s="39" t="s">
        <v>32</v>
      </c>
      <c r="C86" s="40" t="s">
        <v>157</v>
      </c>
      <c r="D86" s="41" t="s">
        <v>45</v>
      </c>
      <c r="E86" s="41" t="s">
        <v>45</v>
      </c>
      <c r="F86" s="42" t="str">
        <f t="shared" si="1"/>
        <v>-</v>
      </c>
    </row>
    <row r="87" spans="1:6" ht="65.650000000000006" hidden="1" customHeight="1" x14ac:dyDescent="0.25">
      <c r="A87" s="43" t="s">
        <v>158</v>
      </c>
      <c r="B87" s="39" t="s">
        <v>32</v>
      </c>
      <c r="C87" s="40" t="s">
        <v>159</v>
      </c>
      <c r="D87" s="41" t="s">
        <v>45</v>
      </c>
      <c r="E87" s="41" t="s">
        <v>45</v>
      </c>
      <c r="F87" s="42" t="str">
        <f t="shared" si="1"/>
        <v>-</v>
      </c>
    </row>
    <row r="88" spans="1:6" ht="12.75" customHeight="1" x14ac:dyDescent="0.25">
      <c r="A88" s="44"/>
      <c r="B88" s="45"/>
      <c r="C88" s="45"/>
      <c r="D88" s="46"/>
      <c r="E88" s="46"/>
      <c r="F88" s="46"/>
    </row>
  </sheetData>
  <mergeCells count="16">
    <mergeCell ref="A1:D1"/>
    <mergeCell ref="A4:D4"/>
    <mergeCell ref="A2:D2"/>
    <mergeCell ref="B6:D6"/>
    <mergeCell ref="B7:D7"/>
    <mergeCell ref="A10:F10"/>
    <mergeCell ref="A11:F11"/>
    <mergeCell ref="A12:F12"/>
    <mergeCell ref="A13:F13"/>
    <mergeCell ref="A14:D14"/>
    <mergeCell ref="B15:B21"/>
    <mergeCell ref="D15:D21"/>
    <mergeCell ref="C15:C21"/>
    <mergeCell ref="A15:A21"/>
    <mergeCell ref="F15:F21"/>
    <mergeCell ref="E15:E21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1"/>
  <sheetViews>
    <sheetView showGridLines="0" workbookViewId="0">
      <selection activeCell="C173" sqref="C173"/>
    </sheetView>
  </sheetViews>
  <sheetFormatPr defaultRowHeight="12.75" customHeight="1" x14ac:dyDescent="0.25"/>
  <cols>
    <col min="1" max="1" width="45.7109375" customWidth="1"/>
    <col min="2" max="2" width="4.28515625" customWidth="1"/>
    <col min="3" max="3" width="40.7109375" customWidth="1"/>
    <col min="4" max="4" width="18.85546875" style="107" customWidth="1"/>
    <col min="5" max="6" width="18.7109375" customWidth="1"/>
  </cols>
  <sheetData>
    <row r="1" spans="1:6" ht="15" x14ac:dyDescent="0.25"/>
    <row r="2" spans="1:6" ht="15" customHeight="1" x14ac:dyDescent="0.25">
      <c r="A2" s="130" t="s">
        <v>160</v>
      </c>
      <c r="B2" s="130"/>
      <c r="C2" s="130"/>
      <c r="D2" s="130"/>
      <c r="E2" s="20"/>
      <c r="F2" s="14" t="s">
        <v>161</v>
      </c>
    </row>
    <row r="3" spans="1:6" ht="13.5" customHeight="1" x14ac:dyDescent="0.25">
      <c r="A3" s="47"/>
      <c r="B3" s="47"/>
      <c r="C3" s="48"/>
      <c r="D3" s="108"/>
      <c r="E3" s="19"/>
      <c r="F3" s="19"/>
    </row>
    <row r="4" spans="1:6" ht="10.15" customHeight="1" x14ac:dyDescent="0.25">
      <c r="A4" s="138" t="s">
        <v>22</v>
      </c>
      <c r="B4" s="117" t="s">
        <v>23</v>
      </c>
      <c r="C4" s="136" t="s">
        <v>162</v>
      </c>
      <c r="D4" s="141" t="s">
        <v>25</v>
      </c>
      <c r="E4" s="144" t="s">
        <v>26</v>
      </c>
      <c r="F4" s="126" t="s">
        <v>27</v>
      </c>
    </row>
    <row r="5" spans="1:6" ht="5.45" customHeight="1" x14ac:dyDescent="0.25">
      <c r="A5" s="139"/>
      <c r="B5" s="118"/>
      <c r="C5" s="137"/>
      <c r="D5" s="142"/>
      <c r="E5" s="145"/>
      <c r="F5" s="127"/>
    </row>
    <row r="6" spans="1:6" ht="9.6" customHeight="1" x14ac:dyDescent="0.25">
      <c r="A6" s="139"/>
      <c r="B6" s="118"/>
      <c r="C6" s="137"/>
      <c r="D6" s="142"/>
      <c r="E6" s="145"/>
      <c r="F6" s="127"/>
    </row>
    <row r="7" spans="1:6" ht="6" customHeight="1" x14ac:dyDescent="0.25">
      <c r="A7" s="139"/>
      <c r="B7" s="118"/>
      <c r="C7" s="137"/>
      <c r="D7" s="142"/>
      <c r="E7" s="145"/>
      <c r="F7" s="127"/>
    </row>
    <row r="8" spans="1:6" ht="6.6" customHeight="1" x14ac:dyDescent="0.25">
      <c r="A8" s="139"/>
      <c r="B8" s="118"/>
      <c r="C8" s="137"/>
      <c r="D8" s="142"/>
      <c r="E8" s="145"/>
      <c r="F8" s="127"/>
    </row>
    <row r="9" spans="1:6" ht="10.9" customHeight="1" x14ac:dyDescent="0.25">
      <c r="A9" s="139"/>
      <c r="B9" s="118"/>
      <c r="C9" s="137"/>
      <c r="D9" s="142"/>
      <c r="E9" s="145"/>
      <c r="F9" s="127"/>
    </row>
    <row r="10" spans="1:6" ht="4.1500000000000004" hidden="1" customHeight="1" x14ac:dyDescent="0.25">
      <c r="A10" s="139"/>
      <c r="B10" s="118"/>
      <c r="C10" s="49"/>
      <c r="D10" s="142"/>
      <c r="E10" s="50"/>
      <c r="F10" s="51"/>
    </row>
    <row r="11" spans="1:6" ht="13.15" hidden="1" customHeight="1" x14ac:dyDescent="0.25">
      <c r="A11" s="140"/>
      <c r="B11" s="119"/>
      <c r="C11" s="52"/>
      <c r="D11" s="143"/>
      <c r="E11" s="53"/>
      <c r="F11" s="54"/>
    </row>
    <row r="12" spans="1:6" ht="13.5" customHeight="1" thickBot="1" x14ac:dyDescent="0.3">
      <c r="A12" s="22">
        <v>1</v>
      </c>
      <c r="B12" s="23">
        <v>2</v>
      </c>
      <c r="C12" s="24">
        <v>3</v>
      </c>
      <c r="D12" s="109" t="s">
        <v>28</v>
      </c>
      <c r="E12" s="55" t="s">
        <v>29</v>
      </c>
      <c r="F12" s="27" t="s">
        <v>30</v>
      </c>
    </row>
    <row r="13" spans="1:6" ht="15" x14ac:dyDescent="0.25">
      <c r="A13" s="56" t="s">
        <v>163</v>
      </c>
      <c r="B13" s="57" t="s">
        <v>164</v>
      </c>
      <c r="C13" s="58" t="s">
        <v>165</v>
      </c>
      <c r="D13" s="104">
        <f>D15</f>
        <v>55756300</v>
      </c>
      <c r="E13" s="60">
        <f>E15</f>
        <v>2135414.4000000004</v>
      </c>
      <c r="F13" s="61">
        <f>IF(OR(D13="-",IF(E13="-",0,E13)&gt;=IF(D13="-",0,D13)),"-",IF(D13="-",0,D13)-IF(E13="-",0,E13))</f>
        <v>53620885.600000001</v>
      </c>
    </row>
    <row r="14" spans="1:6" ht="15" x14ac:dyDescent="0.25">
      <c r="A14" s="62" t="s">
        <v>34</v>
      </c>
      <c r="B14" s="63"/>
      <c r="C14" s="64"/>
      <c r="D14" s="110"/>
      <c r="E14" s="65"/>
      <c r="F14" s="66"/>
    </row>
    <row r="15" spans="1:6" ht="23.25" x14ac:dyDescent="0.25">
      <c r="A15" s="56" t="s">
        <v>166</v>
      </c>
      <c r="B15" s="57" t="s">
        <v>164</v>
      </c>
      <c r="C15" s="58" t="s">
        <v>167</v>
      </c>
      <c r="D15" s="104">
        <f>D16+D88+D100+D113+D138+D152</f>
        <v>55756300</v>
      </c>
      <c r="E15" s="60">
        <f>E16+E88+E113+E138+E152</f>
        <v>2135414.4000000004</v>
      </c>
      <c r="F15" s="61">
        <f t="shared" ref="F15:F44" si="0">IF(OR(D15="-",IF(E15="-",0,E15)&gt;=IF(D15="-",0,D15)),"-",IF(D15="-",0,D15)-IF(E15="-",0,E15))</f>
        <v>53620885.600000001</v>
      </c>
    </row>
    <row r="16" spans="1:6" ht="15" x14ac:dyDescent="0.25">
      <c r="A16" s="56" t="s">
        <v>168</v>
      </c>
      <c r="B16" s="57" t="s">
        <v>164</v>
      </c>
      <c r="C16" s="58" t="s">
        <v>169</v>
      </c>
      <c r="D16" s="104">
        <f>D17+D46+D52</f>
        <v>8985500</v>
      </c>
      <c r="E16" s="60">
        <f>E17+E52</f>
        <v>1250322.76</v>
      </c>
      <c r="F16" s="61">
        <f t="shared" si="0"/>
        <v>7735177.2400000002</v>
      </c>
    </row>
    <row r="17" spans="1:6" ht="45.75" x14ac:dyDescent="0.25">
      <c r="A17" s="56" t="s">
        <v>170</v>
      </c>
      <c r="B17" s="57" t="s">
        <v>164</v>
      </c>
      <c r="C17" s="58" t="s">
        <v>171</v>
      </c>
      <c r="D17" s="104">
        <f>D18+D24+D40</f>
        <v>8753800</v>
      </c>
      <c r="E17" s="60">
        <f>E18+E24+E40</f>
        <v>1218122.76</v>
      </c>
      <c r="F17" s="61">
        <f t="shared" si="0"/>
        <v>7535677.2400000002</v>
      </c>
    </row>
    <row r="18" spans="1:6" ht="45.75" x14ac:dyDescent="0.25">
      <c r="A18" s="67" t="s">
        <v>172</v>
      </c>
      <c r="B18" s="68" t="s">
        <v>164</v>
      </c>
      <c r="C18" s="69" t="s">
        <v>173</v>
      </c>
      <c r="D18" s="70">
        <f>D19</f>
        <v>18000</v>
      </c>
      <c r="E18" s="70">
        <f>E19</f>
        <v>3630</v>
      </c>
      <c r="F18" s="71">
        <f t="shared" si="0"/>
        <v>14370</v>
      </c>
    </row>
    <row r="19" spans="1:6" ht="23.25" x14ac:dyDescent="0.25">
      <c r="A19" s="67" t="s">
        <v>174</v>
      </c>
      <c r="B19" s="68" t="s">
        <v>164</v>
      </c>
      <c r="C19" s="69" t="s">
        <v>175</v>
      </c>
      <c r="D19" s="102">
        <f t="shared" ref="D19:D21" si="1">D20</f>
        <v>18000</v>
      </c>
      <c r="E19" s="70">
        <f>E20</f>
        <v>3630</v>
      </c>
      <c r="F19" s="71">
        <f t="shared" si="0"/>
        <v>14370</v>
      </c>
    </row>
    <row r="20" spans="1:6" ht="15" x14ac:dyDescent="0.25">
      <c r="A20" s="67" t="s">
        <v>176</v>
      </c>
      <c r="B20" s="68" t="s">
        <v>164</v>
      </c>
      <c r="C20" s="69" t="s">
        <v>177</v>
      </c>
      <c r="D20" s="102">
        <f t="shared" si="1"/>
        <v>18000</v>
      </c>
      <c r="E20" s="70">
        <f>E21</f>
        <v>3630</v>
      </c>
      <c r="F20" s="71">
        <f t="shared" si="0"/>
        <v>14370</v>
      </c>
    </row>
    <row r="21" spans="1:6" ht="23.25" x14ac:dyDescent="0.25">
      <c r="A21" s="67" t="s">
        <v>178</v>
      </c>
      <c r="B21" s="68" t="s">
        <v>164</v>
      </c>
      <c r="C21" s="69" t="s">
        <v>179</v>
      </c>
      <c r="D21" s="102">
        <f t="shared" si="1"/>
        <v>18000</v>
      </c>
      <c r="E21" s="102">
        <v>3630</v>
      </c>
      <c r="F21" s="71">
        <f t="shared" si="0"/>
        <v>14370</v>
      </c>
    </row>
    <row r="22" spans="1:6" ht="23.25" x14ac:dyDescent="0.25">
      <c r="A22" s="67" t="s">
        <v>180</v>
      </c>
      <c r="B22" s="68" t="s">
        <v>164</v>
      </c>
      <c r="C22" s="69" t="s">
        <v>181</v>
      </c>
      <c r="D22" s="102">
        <f>D23</f>
        <v>18000</v>
      </c>
      <c r="E22" s="102">
        <v>3630</v>
      </c>
      <c r="F22" s="71">
        <f t="shared" si="0"/>
        <v>14370</v>
      </c>
    </row>
    <row r="23" spans="1:6" ht="15" x14ac:dyDescent="0.25">
      <c r="A23" s="67" t="s">
        <v>182</v>
      </c>
      <c r="B23" s="68" t="s">
        <v>164</v>
      </c>
      <c r="C23" s="69" t="s">
        <v>183</v>
      </c>
      <c r="D23" s="105">
        <v>18000</v>
      </c>
      <c r="E23" s="102">
        <v>3630</v>
      </c>
      <c r="F23" s="71">
        <f t="shared" si="0"/>
        <v>14370</v>
      </c>
    </row>
    <row r="24" spans="1:6" ht="45.75" x14ac:dyDescent="0.25">
      <c r="A24" s="114" t="s">
        <v>426</v>
      </c>
      <c r="B24" s="68" t="s">
        <v>164</v>
      </c>
      <c r="C24" s="69" t="s">
        <v>184</v>
      </c>
      <c r="D24" s="102">
        <f>D25</f>
        <v>8735600</v>
      </c>
      <c r="E24" s="102">
        <f>E25</f>
        <v>1214292.76</v>
      </c>
      <c r="F24" s="71">
        <f t="shared" si="0"/>
        <v>7521307.2400000002</v>
      </c>
    </row>
    <row r="25" spans="1:6" ht="34.5" x14ac:dyDescent="0.25">
      <c r="A25" s="67" t="s">
        <v>185</v>
      </c>
      <c r="B25" s="68" t="s">
        <v>164</v>
      </c>
      <c r="C25" s="69" t="s">
        <v>186</v>
      </c>
      <c r="D25" s="102">
        <f>D26+D32+D37</f>
        <v>8735600</v>
      </c>
      <c r="E25" s="102">
        <f>E26+E32+E37</f>
        <v>1214292.76</v>
      </c>
      <c r="F25" s="71">
        <f t="shared" si="0"/>
        <v>7521307.2400000002</v>
      </c>
    </row>
    <row r="26" spans="1:6" ht="34.5" x14ac:dyDescent="0.25">
      <c r="A26" s="67" t="s">
        <v>187</v>
      </c>
      <c r="B26" s="68" t="s">
        <v>164</v>
      </c>
      <c r="C26" s="69" t="s">
        <v>188</v>
      </c>
      <c r="D26" s="102">
        <f>D27</f>
        <v>8000300</v>
      </c>
      <c r="E26" s="102">
        <f>E27</f>
        <v>1058829.58</v>
      </c>
      <c r="F26" s="71">
        <f t="shared" si="0"/>
        <v>6941470.4199999999</v>
      </c>
    </row>
    <row r="27" spans="1:6" ht="57" x14ac:dyDescent="0.25">
      <c r="A27" s="67" t="s">
        <v>189</v>
      </c>
      <c r="B27" s="68" t="s">
        <v>164</v>
      </c>
      <c r="C27" s="69" t="s">
        <v>190</v>
      </c>
      <c r="D27" s="102">
        <f>D28</f>
        <v>8000300</v>
      </c>
      <c r="E27" s="102">
        <f>E28</f>
        <v>1058829.58</v>
      </c>
      <c r="F27" s="71">
        <f t="shared" si="0"/>
        <v>6941470.4199999999</v>
      </c>
    </row>
    <row r="28" spans="1:6" ht="23.25" x14ac:dyDescent="0.25">
      <c r="A28" s="67" t="s">
        <v>191</v>
      </c>
      <c r="B28" s="68" t="s">
        <v>164</v>
      </c>
      <c r="C28" s="69" t="s">
        <v>192</v>
      </c>
      <c r="D28" s="102">
        <f>D29+D30+D31</f>
        <v>8000300</v>
      </c>
      <c r="E28" s="102">
        <f>E29+E31</f>
        <v>1058829.58</v>
      </c>
      <c r="F28" s="71">
        <f t="shared" si="0"/>
        <v>6941470.4199999999</v>
      </c>
    </row>
    <row r="29" spans="1:6" ht="23.25" x14ac:dyDescent="0.25">
      <c r="A29" s="67" t="s">
        <v>193</v>
      </c>
      <c r="B29" s="68" t="s">
        <v>164</v>
      </c>
      <c r="C29" s="69" t="s">
        <v>194</v>
      </c>
      <c r="D29" s="105">
        <v>5850700</v>
      </c>
      <c r="E29" s="102">
        <v>851201.82</v>
      </c>
      <c r="F29" s="71">
        <f t="shared" si="0"/>
        <v>4999498.18</v>
      </c>
    </row>
    <row r="30" spans="1:6" ht="34.5" x14ac:dyDescent="0.25">
      <c r="A30" s="67" t="s">
        <v>195</v>
      </c>
      <c r="B30" s="68" t="s">
        <v>164</v>
      </c>
      <c r="C30" s="69" t="s">
        <v>196</v>
      </c>
      <c r="D30" s="105">
        <v>382700</v>
      </c>
      <c r="E30" s="102" t="s">
        <v>45</v>
      </c>
      <c r="F30" s="71">
        <f t="shared" si="0"/>
        <v>382700</v>
      </c>
    </row>
    <row r="31" spans="1:6" ht="34.5" x14ac:dyDescent="0.25">
      <c r="A31" s="67" t="s">
        <v>197</v>
      </c>
      <c r="B31" s="68" t="s">
        <v>164</v>
      </c>
      <c r="C31" s="69" t="s">
        <v>198</v>
      </c>
      <c r="D31" s="105">
        <v>1766900</v>
      </c>
      <c r="E31" s="102">
        <v>207627.76</v>
      </c>
      <c r="F31" s="71">
        <f t="shared" si="0"/>
        <v>1559272.24</v>
      </c>
    </row>
    <row r="32" spans="1:6" ht="23.25" x14ac:dyDescent="0.25">
      <c r="A32" s="67" t="s">
        <v>199</v>
      </c>
      <c r="B32" s="68" t="s">
        <v>164</v>
      </c>
      <c r="C32" s="69" t="s">
        <v>200</v>
      </c>
      <c r="D32" s="102">
        <f>D33</f>
        <v>638700</v>
      </c>
      <c r="E32" s="102">
        <f>E33</f>
        <v>131313.18</v>
      </c>
      <c r="F32" s="71">
        <f t="shared" si="0"/>
        <v>507386.82</v>
      </c>
    </row>
    <row r="33" spans="1:6" ht="23.25" x14ac:dyDescent="0.25">
      <c r="A33" s="67" t="s">
        <v>178</v>
      </c>
      <c r="B33" s="68" t="s">
        <v>164</v>
      </c>
      <c r="C33" s="69" t="s">
        <v>201</v>
      </c>
      <c r="D33" s="102">
        <f>D34</f>
        <v>638700</v>
      </c>
      <c r="E33" s="102">
        <f>E34</f>
        <v>131313.18</v>
      </c>
      <c r="F33" s="71">
        <f t="shared" si="0"/>
        <v>507386.82</v>
      </c>
    </row>
    <row r="34" spans="1:6" ht="23.25" x14ac:dyDescent="0.25">
      <c r="A34" s="67" t="s">
        <v>180</v>
      </c>
      <c r="B34" s="68" t="s">
        <v>164</v>
      </c>
      <c r="C34" s="69" t="s">
        <v>202</v>
      </c>
      <c r="D34" s="102">
        <f>D35+D36</f>
        <v>638700</v>
      </c>
      <c r="E34" s="102">
        <f>E35+E36</f>
        <v>131313.18</v>
      </c>
      <c r="F34" s="71">
        <f t="shared" si="0"/>
        <v>507386.82</v>
      </c>
    </row>
    <row r="35" spans="1:6" ht="15" x14ac:dyDescent="0.25">
      <c r="A35" s="67" t="s">
        <v>182</v>
      </c>
      <c r="B35" s="68" t="s">
        <v>164</v>
      </c>
      <c r="C35" s="69" t="s">
        <v>203</v>
      </c>
      <c r="D35" s="106">
        <f>328000-19200+23900</f>
        <v>332700</v>
      </c>
      <c r="E35" s="102">
        <v>33799.279999999999</v>
      </c>
      <c r="F35" s="71">
        <f t="shared" si="0"/>
        <v>298900.71999999997</v>
      </c>
    </row>
    <row r="36" spans="1:6" ht="15" x14ac:dyDescent="0.25">
      <c r="A36" s="67" t="s">
        <v>204</v>
      </c>
      <c r="B36" s="68" t="s">
        <v>164</v>
      </c>
      <c r="C36" s="69" t="s">
        <v>205</v>
      </c>
      <c r="D36" s="105">
        <f>286800+19200</f>
        <v>306000</v>
      </c>
      <c r="E36" s="102">
        <v>97513.9</v>
      </c>
      <c r="F36" s="71">
        <f t="shared" si="0"/>
        <v>208486.1</v>
      </c>
    </row>
    <row r="37" spans="1:6" ht="57" x14ac:dyDescent="0.25">
      <c r="A37" s="67" t="s">
        <v>206</v>
      </c>
      <c r="B37" s="68" t="s">
        <v>164</v>
      </c>
      <c r="C37" s="69" t="s">
        <v>207</v>
      </c>
      <c r="D37" s="105">
        <v>96600</v>
      </c>
      <c r="E37" s="102">
        <v>24150</v>
      </c>
      <c r="F37" s="71">
        <f t="shared" si="0"/>
        <v>72450</v>
      </c>
    </row>
    <row r="38" spans="1:6" ht="15" x14ac:dyDescent="0.25">
      <c r="A38" s="67" t="s">
        <v>208</v>
      </c>
      <c r="B38" s="68" t="s">
        <v>164</v>
      </c>
      <c r="C38" s="69" t="s">
        <v>209</v>
      </c>
      <c r="D38" s="105">
        <v>96600</v>
      </c>
      <c r="E38" s="102">
        <v>24150</v>
      </c>
      <c r="F38" s="71">
        <f t="shared" si="0"/>
        <v>72450</v>
      </c>
    </row>
    <row r="39" spans="1:6" ht="15" x14ac:dyDescent="0.25">
      <c r="A39" s="67" t="s">
        <v>150</v>
      </c>
      <c r="B39" s="68" t="s">
        <v>164</v>
      </c>
      <c r="C39" s="69" t="s">
        <v>210</v>
      </c>
      <c r="D39" s="105">
        <v>96600</v>
      </c>
      <c r="E39" s="102">
        <v>24150</v>
      </c>
      <c r="F39" s="71">
        <f t="shared" si="0"/>
        <v>72450</v>
      </c>
    </row>
    <row r="40" spans="1:6" ht="23.25" x14ac:dyDescent="0.25">
      <c r="A40" s="114" t="s">
        <v>427</v>
      </c>
      <c r="B40" s="68" t="s">
        <v>164</v>
      </c>
      <c r="C40" s="69" t="s">
        <v>212</v>
      </c>
      <c r="D40" s="105">
        <v>200</v>
      </c>
      <c r="E40" s="102">
        <v>200</v>
      </c>
      <c r="F40" s="71" t="str">
        <f t="shared" si="0"/>
        <v>-</v>
      </c>
    </row>
    <row r="41" spans="1:6" ht="15" x14ac:dyDescent="0.25">
      <c r="A41" s="67" t="s">
        <v>211</v>
      </c>
      <c r="B41" s="68" t="s">
        <v>164</v>
      </c>
      <c r="C41" s="69" t="s">
        <v>213</v>
      </c>
      <c r="D41" s="105">
        <v>200</v>
      </c>
      <c r="E41" s="102">
        <v>200</v>
      </c>
      <c r="F41" s="71" t="str">
        <f t="shared" si="0"/>
        <v>-</v>
      </c>
    </row>
    <row r="42" spans="1:6" ht="113.25" x14ac:dyDescent="0.25">
      <c r="A42" s="72" t="s">
        <v>214</v>
      </c>
      <c r="B42" s="68" t="s">
        <v>164</v>
      </c>
      <c r="C42" s="69" t="s">
        <v>215</v>
      </c>
      <c r="D42" s="105">
        <v>200</v>
      </c>
      <c r="E42" s="102">
        <v>200</v>
      </c>
      <c r="F42" s="71" t="str">
        <f t="shared" si="0"/>
        <v>-</v>
      </c>
    </row>
    <row r="43" spans="1:6" ht="23.25" x14ac:dyDescent="0.25">
      <c r="A43" s="67" t="s">
        <v>178</v>
      </c>
      <c r="B43" s="68" t="s">
        <v>164</v>
      </c>
      <c r="C43" s="69" t="s">
        <v>216</v>
      </c>
      <c r="D43" s="105">
        <v>200</v>
      </c>
      <c r="E43" s="102">
        <v>200</v>
      </c>
      <c r="F43" s="71" t="str">
        <f t="shared" si="0"/>
        <v>-</v>
      </c>
    </row>
    <row r="44" spans="1:6" ht="23.25" x14ac:dyDescent="0.25">
      <c r="A44" s="67" t="s">
        <v>180</v>
      </c>
      <c r="B44" s="68" t="s">
        <v>164</v>
      </c>
      <c r="C44" s="69" t="s">
        <v>217</v>
      </c>
      <c r="D44" s="105">
        <v>200</v>
      </c>
      <c r="E44" s="102">
        <v>200</v>
      </c>
      <c r="F44" s="71" t="str">
        <f t="shared" si="0"/>
        <v>-</v>
      </c>
    </row>
    <row r="45" spans="1:6" ht="15" x14ac:dyDescent="0.25">
      <c r="A45" s="67" t="s">
        <v>182</v>
      </c>
      <c r="B45" s="68" t="s">
        <v>164</v>
      </c>
      <c r="C45" s="69" t="s">
        <v>218</v>
      </c>
      <c r="D45" s="105">
        <v>200</v>
      </c>
      <c r="E45" s="102">
        <v>200</v>
      </c>
      <c r="F45" s="71" t="str">
        <f t="shared" ref="F45:F73" si="2">IF(OR(D45="-",IF(E45="-",0,E45)&gt;=IF(D45="-",0,D45)),"-",IF(D45="-",0,D45)-IF(E45="-",0,E45))</f>
        <v>-</v>
      </c>
    </row>
    <row r="46" spans="1:6" ht="15" x14ac:dyDescent="0.25">
      <c r="A46" s="56" t="s">
        <v>219</v>
      </c>
      <c r="B46" s="57" t="s">
        <v>164</v>
      </c>
      <c r="C46" s="58" t="s">
        <v>220</v>
      </c>
      <c r="D46" s="111">
        <v>5000</v>
      </c>
      <c r="E46" s="104" t="s">
        <v>45</v>
      </c>
      <c r="F46" s="61">
        <f t="shared" si="2"/>
        <v>5000</v>
      </c>
    </row>
    <row r="47" spans="1:6" ht="23.25" x14ac:dyDescent="0.25">
      <c r="A47" s="67" t="s">
        <v>221</v>
      </c>
      <c r="B47" s="68" t="s">
        <v>164</v>
      </c>
      <c r="C47" s="69" t="s">
        <v>222</v>
      </c>
      <c r="D47" s="105">
        <v>5000</v>
      </c>
      <c r="E47" s="102" t="s">
        <v>45</v>
      </c>
      <c r="F47" s="71">
        <f t="shared" si="2"/>
        <v>5000</v>
      </c>
    </row>
    <row r="48" spans="1:6" ht="15" x14ac:dyDescent="0.25">
      <c r="A48" s="67" t="s">
        <v>223</v>
      </c>
      <c r="B48" s="68" t="s">
        <v>164</v>
      </c>
      <c r="C48" s="69" t="s">
        <v>224</v>
      </c>
      <c r="D48" s="105">
        <v>5000</v>
      </c>
      <c r="E48" s="102" t="s">
        <v>45</v>
      </c>
      <c r="F48" s="71">
        <f t="shared" si="2"/>
        <v>5000</v>
      </c>
    </row>
    <row r="49" spans="1:6" ht="57" x14ac:dyDescent="0.25">
      <c r="A49" s="67" t="s">
        <v>225</v>
      </c>
      <c r="B49" s="68" t="s">
        <v>164</v>
      </c>
      <c r="C49" s="69" t="s">
        <v>226</v>
      </c>
      <c r="D49" s="105">
        <v>5000</v>
      </c>
      <c r="E49" s="102" t="s">
        <v>45</v>
      </c>
      <c r="F49" s="71">
        <f t="shared" si="2"/>
        <v>5000</v>
      </c>
    </row>
    <row r="50" spans="1:6" ht="15" x14ac:dyDescent="0.25">
      <c r="A50" s="67" t="s">
        <v>227</v>
      </c>
      <c r="B50" s="68" t="s">
        <v>164</v>
      </c>
      <c r="C50" s="69" t="s">
        <v>228</v>
      </c>
      <c r="D50" s="105">
        <v>5000</v>
      </c>
      <c r="E50" s="102" t="s">
        <v>45</v>
      </c>
      <c r="F50" s="71">
        <f t="shared" si="2"/>
        <v>5000</v>
      </c>
    </row>
    <row r="51" spans="1:6" ht="15" x14ac:dyDescent="0.25">
      <c r="A51" s="67" t="s">
        <v>229</v>
      </c>
      <c r="B51" s="68" t="s">
        <v>164</v>
      </c>
      <c r="C51" s="69" t="s">
        <v>230</v>
      </c>
      <c r="D51" s="105">
        <v>5000</v>
      </c>
      <c r="E51" s="102" t="s">
        <v>45</v>
      </c>
      <c r="F51" s="71">
        <f t="shared" si="2"/>
        <v>5000</v>
      </c>
    </row>
    <row r="52" spans="1:6" ht="15" x14ac:dyDescent="0.25">
      <c r="A52" s="56" t="s">
        <v>231</v>
      </c>
      <c r="B52" s="57" t="s">
        <v>164</v>
      </c>
      <c r="C52" s="58" t="s">
        <v>232</v>
      </c>
      <c r="D52" s="104">
        <f>D53+D64+D72+D82</f>
        <v>226700</v>
      </c>
      <c r="E52" s="104">
        <f>E53+E72+E82</f>
        <v>32200</v>
      </c>
      <c r="F52" s="61">
        <f t="shared" si="2"/>
        <v>194500</v>
      </c>
    </row>
    <row r="53" spans="1:6" ht="23.25" x14ac:dyDescent="0.25">
      <c r="A53" s="67" t="s">
        <v>233</v>
      </c>
      <c r="B53" s="68" t="s">
        <v>164</v>
      </c>
      <c r="C53" s="69" t="s">
        <v>234</v>
      </c>
      <c r="D53" s="105">
        <f>D54+D59</f>
        <v>41000</v>
      </c>
      <c r="E53" s="105">
        <f>E59</f>
        <v>9000</v>
      </c>
      <c r="F53" s="71">
        <f t="shared" si="2"/>
        <v>32000</v>
      </c>
    </row>
    <row r="54" spans="1:6" ht="23.25" x14ac:dyDescent="0.25">
      <c r="A54" s="67" t="s">
        <v>235</v>
      </c>
      <c r="B54" s="68" t="s">
        <v>164</v>
      </c>
      <c r="C54" s="69" t="s">
        <v>236</v>
      </c>
      <c r="D54" s="105">
        <v>1000</v>
      </c>
      <c r="E54" s="102" t="s">
        <v>45</v>
      </c>
      <c r="F54" s="71">
        <f t="shared" si="2"/>
        <v>1000</v>
      </c>
    </row>
    <row r="55" spans="1:6" ht="23.25" x14ac:dyDescent="0.25">
      <c r="A55" s="67" t="s">
        <v>237</v>
      </c>
      <c r="B55" s="68" t="s">
        <v>164</v>
      </c>
      <c r="C55" s="69" t="s">
        <v>238</v>
      </c>
      <c r="D55" s="105">
        <v>1000</v>
      </c>
      <c r="E55" s="102" t="s">
        <v>45</v>
      </c>
      <c r="F55" s="71">
        <f t="shared" si="2"/>
        <v>1000</v>
      </c>
    </row>
    <row r="56" spans="1:6" ht="23.25" x14ac:dyDescent="0.25">
      <c r="A56" s="67" t="s">
        <v>178</v>
      </c>
      <c r="B56" s="68" t="s">
        <v>164</v>
      </c>
      <c r="C56" s="69" t="s">
        <v>239</v>
      </c>
      <c r="D56" s="105">
        <v>1000</v>
      </c>
      <c r="E56" s="102" t="s">
        <v>45</v>
      </c>
      <c r="F56" s="71">
        <f t="shared" si="2"/>
        <v>1000</v>
      </c>
    </row>
    <row r="57" spans="1:6" ht="23.25" x14ac:dyDescent="0.25">
      <c r="A57" s="67" t="s">
        <v>180</v>
      </c>
      <c r="B57" s="68" t="s">
        <v>164</v>
      </c>
      <c r="C57" s="69" t="s">
        <v>240</v>
      </c>
      <c r="D57" s="105">
        <v>1000</v>
      </c>
      <c r="E57" s="102" t="s">
        <v>45</v>
      </c>
      <c r="F57" s="71">
        <f t="shared" si="2"/>
        <v>1000</v>
      </c>
    </row>
    <row r="58" spans="1:6" ht="15" x14ac:dyDescent="0.25">
      <c r="A58" s="67" t="s">
        <v>182</v>
      </c>
      <c r="B58" s="68" t="s">
        <v>164</v>
      </c>
      <c r="C58" s="69" t="s">
        <v>241</v>
      </c>
      <c r="D58" s="105">
        <v>1000</v>
      </c>
      <c r="E58" s="102" t="s">
        <v>45</v>
      </c>
      <c r="F58" s="71">
        <f t="shared" si="2"/>
        <v>1000</v>
      </c>
    </row>
    <row r="59" spans="1:6" ht="34.5" x14ac:dyDescent="0.25">
      <c r="A59" s="67" t="s">
        <v>242</v>
      </c>
      <c r="B59" s="68" t="s">
        <v>164</v>
      </c>
      <c r="C59" s="69" t="s">
        <v>243</v>
      </c>
      <c r="D59" s="102">
        <f t="shared" ref="D59:E62" si="3">D60</f>
        <v>40000</v>
      </c>
      <c r="E59" s="102">
        <f t="shared" si="3"/>
        <v>9000</v>
      </c>
      <c r="F59" s="71">
        <f t="shared" si="2"/>
        <v>31000</v>
      </c>
    </row>
    <row r="60" spans="1:6" ht="23.25" x14ac:dyDescent="0.25">
      <c r="A60" s="67" t="s">
        <v>237</v>
      </c>
      <c r="B60" s="68" t="s">
        <v>164</v>
      </c>
      <c r="C60" s="69" t="s">
        <v>244</v>
      </c>
      <c r="D60" s="102">
        <f t="shared" si="3"/>
        <v>40000</v>
      </c>
      <c r="E60" s="102">
        <f t="shared" si="3"/>
        <v>9000</v>
      </c>
      <c r="F60" s="71">
        <f t="shared" si="2"/>
        <v>31000</v>
      </c>
    </row>
    <row r="61" spans="1:6" ht="23.25" x14ac:dyDescent="0.25">
      <c r="A61" s="67" t="s">
        <v>178</v>
      </c>
      <c r="B61" s="68" t="s">
        <v>164</v>
      </c>
      <c r="C61" s="69" t="s">
        <v>245</v>
      </c>
      <c r="D61" s="102">
        <f t="shared" si="3"/>
        <v>40000</v>
      </c>
      <c r="E61" s="102">
        <f t="shared" si="3"/>
        <v>9000</v>
      </c>
      <c r="F61" s="71">
        <f t="shared" si="2"/>
        <v>31000</v>
      </c>
    </row>
    <row r="62" spans="1:6" ht="23.25" x14ac:dyDescent="0.25">
      <c r="A62" s="67" t="s">
        <v>180</v>
      </c>
      <c r="B62" s="68" t="s">
        <v>164</v>
      </c>
      <c r="C62" s="69" t="s">
        <v>246</v>
      </c>
      <c r="D62" s="102">
        <f t="shared" si="3"/>
        <v>40000</v>
      </c>
      <c r="E62" s="102">
        <f t="shared" si="3"/>
        <v>9000</v>
      </c>
      <c r="F62" s="71">
        <f t="shared" si="2"/>
        <v>31000</v>
      </c>
    </row>
    <row r="63" spans="1:6" ht="15" x14ac:dyDescent="0.25">
      <c r="A63" s="67" t="s">
        <v>182</v>
      </c>
      <c r="B63" s="68" t="s">
        <v>164</v>
      </c>
      <c r="C63" s="69" t="s">
        <v>247</v>
      </c>
      <c r="D63" s="105">
        <f>37000+3000</f>
        <v>40000</v>
      </c>
      <c r="E63" s="102">
        <v>9000</v>
      </c>
      <c r="F63" s="71">
        <f t="shared" si="2"/>
        <v>31000</v>
      </c>
    </row>
    <row r="64" spans="1:6" ht="45.75" x14ac:dyDescent="0.25">
      <c r="A64" s="114" t="s">
        <v>426</v>
      </c>
      <c r="B64" s="68" t="s">
        <v>164</v>
      </c>
      <c r="C64" s="69" t="s">
        <v>248</v>
      </c>
      <c r="D64" s="105">
        <v>85300</v>
      </c>
      <c r="E64" s="102" t="s">
        <v>45</v>
      </c>
      <c r="F64" s="71">
        <f t="shared" si="2"/>
        <v>85300</v>
      </c>
    </row>
    <row r="65" spans="1:6" ht="34.5" x14ac:dyDescent="0.25">
      <c r="A65" s="67" t="s">
        <v>185</v>
      </c>
      <c r="B65" s="68" t="s">
        <v>164</v>
      </c>
      <c r="C65" s="69" t="s">
        <v>249</v>
      </c>
      <c r="D65" s="105">
        <v>85300</v>
      </c>
      <c r="E65" s="102" t="s">
        <v>45</v>
      </c>
      <c r="F65" s="71">
        <f t="shared" si="2"/>
        <v>85300</v>
      </c>
    </row>
    <row r="66" spans="1:6" ht="15" x14ac:dyDescent="0.25">
      <c r="A66" s="67" t="s">
        <v>250</v>
      </c>
      <c r="B66" s="68" t="s">
        <v>164</v>
      </c>
      <c r="C66" s="69" t="s">
        <v>251</v>
      </c>
      <c r="D66" s="105">
        <v>85300</v>
      </c>
      <c r="E66" s="102" t="s">
        <v>45</v>
      </c>
      <c r="F66" s="71">
        <f t="shared" si="2"/>
        <v>85300</v>
      </c>
    </row>
    <row r="67" spans="1:6" ht="15" x14ac:dyDescent="0.25">
      <c r="A67" s="67" t="s">
        <v>227</v>
      </c>
      <c r="B67" s="68" t="s">
        <v>164</v>
      </c>
      <c r="C67" s="69" t="s">
        <v>252</v>
      </c>
      <c r="D67" s="105">
        <v>85300</v>
      </c>
      <c r="E67" s="102" t="s">
        <v>45</v>
      </c>
      <c r="F67" s="71">
        <f t="shared" si="2"/>
        <v>85300</v>
      </c>
    </row>
    <row r="68" spans="1:6" ht="15" x14ac:dyDescent="0.25">
      <c r="A68" s="67" t="s">
        <v>253</v>
      </c>
      <c r="B68" s="68" t="s">
        <v>164</v>
      </c>
      <c r="C68" s="69" t="s">
        <v>254</v>
      </c>
      <c r="D68" s="105">
        <v>85300</v>
      </c>
      <c r="E68" s="102" t="s">
        <v>45</v>
      </c>
      <c r="F68" s="71">
        <f t="shared" si="2"/>
        <v>85300</v>
      </c>
    </row>
    <row r="69" spans="1:6" ht="23.25" x14ac:dyDescent="0.25">
      <c r="A69" s="67" t="s">
        <v>255</v>
      </c>
      <c r="B69" s="68" t="s">
        <v>164</v>
      </c>
      <c r="C69" s="69" t="s">
        <v>256</v>
      </c>
      <c r="D69" s="105">
        <v>78500</v>
      </c>
      <c r="E69" s="102" t="s">
        <v>45</v>
      </c>
      <c r="F69" s="71">
        <f t="shared" si="2"/>
        <v>78500</v>
      </c>
    </row>
    <row r="70" spans="1:6" ht="15" x14ac:dyDescent="0.25">
      <c r="A70" s="67" t="s">
        <v>257</v>
      </c>
      <c r="B70" s="68" t="s">
        <v>164</v>
      </c>
      <c r="C70" s="69" t="s">
        <v>258</v>
      </c>
      <c r="D70" s="105">
        <v>5300</v>
      </c>
      <c r="E70" s="102" t="s">
        <v>45</v>
      </c>
      <c r="F70" s="71">
        <f t="shared" si="2"/>
        <v>5300</v>
      </c>
    </row>
    <row r="71" spans="1:6" ht="15" x14ac:dyDescent="0.25">
      <c r="A71" s="67" t="s">
        <v>259</v>
      </c>
      <c r="B71" s="68" t="s">
        <v>164</v>
      </c>
      <c r="C71" s="69" t="s">
        <v>260</v>
      </c>
      <c r="D71" s="105">
        <v>1500</v>
      </c>
      <c r="E71" s="102" t="s">
        <v>45</v>
      </c>
      <c r="F71" s="71">
        <f t="shared" si="2"/>
        <v>1500</v>
      </c>
    </row>
    <row r="72" spans="1:6" ht="34.5" x14ac:dyDescent="0.25">
      <c r="A72" s="114" t="s">
        <v>428</v>
      </c>
      <c r="B72" s="68" t="s">
        <v>164</v>
      </c>
      <c r="C72" s="69" t="s">
        <v>261</v>
      </c>
      <c r="D72" s="102">
        <f>D73</f>
        <v>80400</v>
      </c>
      <c r="E72" s="102">
        <f>E73</f>
        <v>3200</v>
      </c>
      <c r="F72" s="71">
        <f t="shared" si="2"/>
        <v>77200</v>
      </c>
    </row>
    <row r="73" spans="1:6" ht="34.5" x14ac:dyDescent="0.25">
      <c r="A73" s="114" t="s">
        <v>262</v>
      </c>
      <c r="B73" s="68" t="s">
        <v>164</v>
      </c>
      <c r="C73" s="69" t="s">
        <v>263</v>
      </c>
      <c r="D73" s="102">
        <f>D74+D78</f>
        <v>80400</v>
      </c>
      <c r="E73" s="102">
        <f>E74</f>
        <v>3200</v>
      </c>
      <c r="F73" s="71">
        <f t="shared" si="2"/>
        <v>77200</v>
      </c>
    </row>
    <row r="74" spans="1:6" ht="45.75" x14ac:dyDescent="0.25">
      <c r="A74" s="67" t="s">
        <v>264</v>
      </c>
      <c r="B74" s="68" t="s">
        <v>164</v>
      </c>
      <c r="C74" s="69" t="s">
        <v>265</v>
      </c>
      <c r="D74" s="102">
        <f>D75</f>
        <v>20400</v>
      </c>
      <c r="E74" s="102">
        <f>E75</f>
        <v>3200</v>
      </c>
      <c r="F74" s="71">
        <f t="shared" ref="F74:F109" si="4">IF(OR(D74="-",IF(E74="-",0,E74)&gt;=IF(D74="-",0,D74)),"-",IF(D74="-",0,D74)-IF(E74="-",0,E74))</f>
        <v>17200</v>
      </c>
    </row>
    <row r="75" spans="1:6" ht="23.25" x14ac:dyDescent="0.25">
      <c r="A75" s="67" t="s">
        <v>178</v>
      </c>
      <c r="B75" s="68" t="s">
        <v>164</v>
      </c>
      <c r="C75" s="69" t="s">
        <v>266</v>
      </c>
      <c r="D75" s="102">
        <f>D76</f>
        <v>20400</v>
      </c>
      <c r="E75" s="102">
        <f>E76</f>
        <v>3200</v>
      </c>
      <c r="F75" s="71">
        <f t="shared" si="4"/>
        <v>17200</v>
      </c>
    </row>
    <row r="76" spans="1:6" ht="23.25" x14ac:dyDescent="0.25">
      <c r="A76" s="67" t="s">
        <v>180</v>
      </c>
      <c r="B76" s="68" t="s">
        <v>164</v>
      </c>
      <c r="C76" s="69" t="s">
        <v>267</v>
      </c>
      <c r="D76" s="102">
        <f>D77</f>
        <v>20400</v>
      </c>
      <c r="E76" s="102">
        <f>E77</f>
        <v>3200</v>
      </c>
      <c r="F76" s="71">
        <f t="shared" si="4"/>
        <v>17200</v>
      </c>
    </row>
    <row r="77" spans="1:6" ht="15" x14ac:dyDescent="0.25">
      <c r="A77" s="67" t="s">
        <v>182</v>
      </c>
      <c r="B77" s="68" t="s">
        <v>164</v>
      </c>
      <c r="C77" s="69" t="s">
        <v>268</v>
      </c>
      <c r="D77" s="105">
        <f>16800+3600</f>
        <v>20400</v>
      </c>
      <c r="E77" s="102">
        <v>3200</v>
      </c>
      <c r="F77" s="71">
        <f t="shared" si="4"/>
        <v>17200</v>
      </c>
    </row>
    <row r="78" spans="1:6" ht="45.75" x14ac:dyDescent="0.25">
      <c r="A78" s="67" t="s">
        <v>269</v>
      </c>
      <c r="B78" s="68" t="s">
        <v>164</v>
      </c>
      <c r="C78" s="69" t="s">
        <v>270</v>
      </c>
      <c r="D78" s="105">
        <v>60000</v>
      </c>
      <c r="E78" s="102" t="s">
        <v>45</v>
      </c>
      <c r="F78" s="71">
        <f t="shared" si="4"/>
        <v>60000</v>
      </c>
    </row>
    <row r="79" spans="1:6" ht="23.25" x14ac:dyDescent="0.25">
      <c r="A79" s="67" t="s">
        <v>178</v>
      </c>
      <c r="B79" s="68" t="s">
        <v>164</v>
      </c>
      <c r="C79" s="69" t="s">
        <v>271</v>
      </c>
      <c r="D79" s="105">
        <v>60000</v>
      </c>
      <c r="E79" s="102" t="s">
        <v>45</v>
      </c>
      <c r="F79" s="71">
        <f t="shared" si="4"/>
        <v>60000</v>
      </c>
    </row>
    <row r="80" spans="1:6" ht="23.25" x14ac:dyDescent="0.25">
      <c r="A80" s="67" t="s">
        <v>180</v>
      </c>
      <c r="B80" s="68" t="s">
        <v>164</v>
      </c>
      <c r="C80" s="69" t="s">
        <v>272</v>
      </c>
      <c r="D80" s="105">
        <v>60000</v>
      </c>
      <c r="E80" s="102" t="s">
        <v>45</v>
      </c>
      <c r="F80" s="71">
        <f t="shared" si="4"/>
        <v>60000</v>
      </c>
    </row>
    <row r="81" spans="1:6" ht="15" x14ac:dyDescent="0.25">
      <c r="A81" s="67" t="s">
        <v>182</v>
      </c>
      <c r="B81" s="68" t="s">
        <v>164</v>
      </c>
      <c r="C81" s="69" t="s">
        <v>273</v>
      </c>
      <c r="D81" s="105">
        <v>60000</v>
      </c>
      <c r="E81" s="102" t="s">
        <v>45</v>
      </c>
      <c r="F81" s="71">
        <f t="shared" si="4"/>
        <v>60000</v>
      </c>
    </row>
    <row r="82" spans="1:6" ht="23.25" x14ac:dyDescent="0.25">
      <c r="A82" s="67" t="s">
        <v>221</v>
      </c>
      <c r="B82" s="68" t="s">
        <v>164</v>
      </c>
      <c r="C82" s="69" t="s">
        <v>274</v>
      </c>
      <c r="D82" s="105">
        <v>20000</v>
      </c>
      <c r="E82" s="102">
        <v>20000</v>
      </c>
      <c r="F82" s="71" t="str">
        <f t="shared" si="4"/>
        <v>-</v>
      </c>
    </row>
    <row r="83" spans="1:6" ht="15" x14ac:dyDescent="0.25">
      <c r="A83" s="114" t="s">
        <v>430</v>
      </c>
      <c r="B83" s="68" t="s">
        <v>164</v>
      </c>
      <c r="C83" s="69" t="s">
        <v>275</v>
      </c>
      <c r="D83" s="105">
        <v>20000</v>
      </c>
      <c r="E83" s="102">
        <v>20000</v>
      </c>
      <c r="F83" s="71" t="str">
        <f t="shared" si="4"/>
        <v>-</v>
      </c>
    </row>
    <row r="84" spans="1:6" ht="15" x14ac:dyDescent="0.25">
      <c r="A84" s="114" t="s">
        <v>429</v>
      </c>
      <c r="B84" s="68" t="s">
        <v>164</v>
      </c>
      <c r="C84" s="69" t="s">
        <v>276</v>
      </c>
      <c r="D84" s="105">
        <v>20000</v>
      </c>
      <c r="E84" s="102">
        <v>20000</v>
      </c>
      <c r="F84" s="71" t="str">
        <f t="shared" si="4"/>
        <v>-</v>
      </c>
    </row>
    <row r="85" spans="1:6" ht="15" x14ac:dyDescent="0.25">
      <c r="A85" s="67" t="s">
        <v>227</v>
      </c>
      <c r="B85" s="68" t="s">
        <v>164</v>
      </c>
      <c r="C85" s="69" t="s">
        <v>277</v>
      </c>
      <c r="D85" s="105">
        <v>20000</v>
      </c>
      <c r="E85" s="102">
        <v>20000</v>
      </c>
      <c r="F85" s="71" t="str">
        <f t="shared" si="4"/>
        <v>-</v>
      </c>
    </row>
    <row r="86" spans="1:6" ht="15" x14ac:dyDescent="0.25">
      <c r="A86" s="67" t="s">
        <v>253</v>
      </c>
      <c r="B86" s="68" t="s">
        <v>164</v>
      </c>
      <c r="C86" s="69" t="s">
        <v>278</v>
      </c>
      <c r="D86" s="105">
        <v>20000</v>
      </c>
      <c r="E86" s="102">
        <v>20000</v>
      </c>
      <c r="F86" s="71" t="str">
        <f t="shared" si="4"/>
        <v>-</v>
      </c>
    </row>
    <row r="87" spans="1:6" ht="15" x14ac:dyDescent="0.25">
      <c r="A87" s="67" t="s">
        <v>259</v>
      </c>
      <c r="B87" s="68" t="s">
        <v>164</v>
      </c>
      <c r="C87" s="69" t="s">
        <v>279</v>
      </c>
      <c r="D87" s="105">
        <v>20000</v>
      </c>
      <c r="E87" s="102">
        <v>20000</v>
      </c>
      <c r="F87" s="71" t="str">
        <f t="shared" si="4"/>
        <v>-</v>
      </c>
    </row>
    <row r="88" spans="1:6" ht="15" x14ac:dyDescent="0.25">
      <c r="A88" s="56" t="s">
        <v>280</v>
      </c>
      <c r="B88" s="57" t="s">
        <v>164</v>
      </c>
      <c r="C88" s="58" t="s">
        <v>281</v>
      </c>
      <c r="D88" s="111">
        <v>410800</v>
      </c>
      <c r="E88" s="104">
        <f t="shared" ref="E88:E93" si="5">E89</f>
        <v>69119.47</v>
      </c>
      <c r="F88" s="61">
        <f t="shared" si="4"/>
        <v>341680.53</v>
      </c>
    </row>
    <row r="89" spans="1:6" ht="15" x14ac:dyDescent="0.25">
      <c r="A89" s="56" t="s">
        <v>282</v>
      </c>
      <c r="B89" s="57" t="s">
        <v>164</v>
      </c>
      <c r="C89" s="58" t="s">
        <v>283</v>
      </c>
      <c r="D89" s="111">
        <v>410800</v>
      </c>
      <c r="E89" s="104">
        <f t="shared" si="5"/>
        <v>69119.47</v>
      </c>
      <c r="F89" s="61">
        <f t="shared" si="4"/>
        <v>341680.53</v>
      </c>
    </row>
    <row r="90" spans="1:6" ht="23.25" x14ac:dyDescent="0.25">
      <c r="A90" s="114" t="s">
        <v>427</v>
      </c>
      <c r="B90" s="68" t="s">
        <v>164</v>
      </c>
      <c r="C90" s="69" t="s">
        <v>284</v>
      </c>
      <c r="D90" s="105">
        <v>410800</v>
      </c>
      <c r="E90" s="102">
        <f t="shared" si="5"/>
        <v>69119.47</v>
      </c>
      <c r="F90" s="71">
        <f t="shared" si="4"/>
        <v>341680.53</v>
      </c>
    </row>
    <row r="91" spans="1:6" ht="15" x14ac:dyDescent="0.25">
      <c r="A91" s="67" t="s">
        <v>211</v>
      </c>
      <c r="B91" s="68" t="s">
        <v>164</v>
      </c>
      <c r="C91" s="69" t="s">
        <v>285</v>
      </c>
      <c r="D91" s="105">
        <v>410800</v>
      </c>
      <c r="E91" s="102">
        <f t="shared" si="5"/>
        <v>69119.47</v>
      </c>
      <c r="F91" s="71">
        <f t="shared" si="4"/>
        <v>341680.53</v>
      </c>
    </row>
    <row r="92" spans="1:6" ht="45.75" x14ac:dyDescent="0.25">
      <c r="A92" s="67" t="s">
        <v>286</v>
      </c>
      <c r="B92" s="68" t="s">
        <v>164</v>
      </c>
      <c r="C92" s="69" t="s">
        <v>287</v>
      </c>
      <c r="D92" s="105">
        <v>410800</v>
      </c>
      <c r="E92" s="102">
        <f t="shared" si="5"/>
        <v>69119.47</v>
      </c>
      <c r="F92" s="71">
        <f t="shared" si="4"/>
        <v>341680.53</v>
      </c>
    </row>
    <row r="93" spans="1:6" ht="57" x14ac:dyDescent="0.25">
      <c r="A93" s="67" t="s">
        <v>189</v>
      </c>
      <c r="B93" s="68" t="s">
        <v>164</v>
      </c>
      <c r="C93" s="69" t="s">
        <v>288</v>
      </c>
      <c r="D93" s="105">
        <v>409800</v>
      </c>
      <c r="E93" s="102">
        <f t="shared" si="5"/>
        <v>69119.47</v>
      </c>
      <c r="F93" s="71">
        <f t="shared" si="4"/>
        <v>340680.53</v>
      </c>
    </row>
    <row r="94" spans="1:6" ht="23.25" x14ac:dyDescent="0.25">
      <c r="A94" s="67" t="s">
        <v>191</v>
      </c>
      <c r="B94" s="68" t="s">
        <v>164</v>
      </c>
      <c r="C94" s="69" t="s">
        <v>289</v>
      </c>
      <c r="D94" s="105">
        <v>409800</v>
      </c>
      <c r="E94" s="102">
        <f>E95+E96</f>
        <v>69119.47</v>
      </c>
      <c r="F94" s="71">
        <f t="shared" si="4"/>
        <v>340680.53</v>
      </c>
    </row>
    <row r="95" spans="1:6" ht="23.25" x14ac:dyDescent="0.25">
      <c r="A95" s="67" t="s">
        <v>193</v>
      </c>
      <c r="B95" s="68" t="s">
        <v>164</v>
      </c>
      <c r="C95" s="69" t="s">
        <v>290</v>
      </c>
      <c r="D95" s="105">
        <v>314700</v>
      </c>
      <c r="E95" s="102">
        <v>55565.71</v>
      </c>
      <c r="F95" s="71">
        <f t="shared" si="4"/>
        <v>259134.29</v>
      </c>
    </row>
    <row r="96" spans="1:6" ht="34.5" x14ac:dyDescent="0.25">
      <c r="A96" s="67" t="s">
        <v>197</v>
      </c>
      <c r="B96" s="68" t="s">
        <v>164</v>
      </c>
      <c r="C96" s="69" t="s">
        <v>291</v>
      </c>
      <c r="D96" s="105">
        <v>95100</v>
      </c>
      <c r="E96" s="102">
        <v>13553.76</v>
      </c>
      <c r="F96" s="71">
        <f t="shared" si="4"/>
        <v>81546.240000000005</v>
      </c>
    </row>
    <row r="97" spans="1:6" ht="23.25" x14ac:dyDescent="0.25">
      <c r="A97" s="67" t="s">
        <v>178</v>
      </c>
      <c r="B97" s="68" t="s">
        <v>164</v>
      </c>
      <c r="C97" s="69" t="s">
        <v>292</v>
      </c>
      <c r="D97" s="105">
        <v>1000</v>
      </c>
      <c r="E97" s="102" t="s">
        <v>45</v>
      </c>
      <c r="F97" s="71">
        <f t="shared" si="4"/>
        <v>1000</v>
      </c>
    </row>
    <row r="98" spans="1:6" ht="23.25" x14ac:dyDescent="0.25">
      <c r="A98" s="67" t="s">
        <v>180</v>
      </c>
      <c r="B98" s="68" t="s">
        <v>164</v>
      </c>
      <c r="C98" s="69" t="s">
        <v>293</v>
      </c>
      <c r="D98" s="105">
        <v>1000</v>
      </c>
      <c r="E98" s="102" t="s">
        <v>45</v>
      </c>
      <c r="F98" s="71">
        <f t="shared" si="4"/>
        <v>1000</v>
      </c>
    </row>
    <row r="99" spans="1:6" ht="15" x14ac:dyDescent="0.25">
      <c r="A99" s="67" t="s">
        <v>182</v>
      </c>
      <c r="B99" s="68" t="s">
        <v>164</v>
      </c>
      <c r="C99" s="69" t="s">
        <v>294</v>
      </c>
      <c r="D99" s="105">
        <v>1000</v>
      </c>
      <c r="E99" s="102" t="s">
        <v>45</v>
      </c>
      <c r="F99" s="71">
        <f t="shared" si="4"/>
        <v>1000</v>
      </c>
    </row>
    <row r="100" spans="1:6" ht="23.25" x14ac:dyDescent="0.25">
      <c r="A100" s="56" t="s">
        <v>295</v>
      </c>
      <c r="B100" s="57" t="s">
        <v>164</v>
      </c>
      <c r="C100" s="58" t="s">
        <v>296</v>
      </c>
      <c r="D100" s="111">
        <f>D101</f>
        <v>5858000</v>
      </c>
      <c r="E100" s="104" t="s">
        <v>45</v>
      </c>
      <c r="F100" s="61">
        <f t="shared" si="4"/>
        <v>5858000</v>
      </c>
    </row>
    <row r="101" spans="1:6" ht="15" x14ac:dyDescent="0.25">
      <c r="A101" s="56" t="s">
        <v>297</v>
      </c>
      <c r="B101" s="57" t="s">
        <v>164</v>
      </c>
      <c r="C101" s="58" t="s">
        <v>298</v>
      </c>
      <c r="D101" s="111">
        <f>D102</f>
        <v>5858000</v>
      </c>
      <c r="E101" s="104" t="s">
        <v>45</v>
      </c>
      <c r="F101" s="61">
        <f t="shared" si="4"/>
        <v>5858000</v>
      </c>
    </row>
    <row r="102" spans="1:6" ht="45.75" x14ac:dyDescent="0.25">
      <c r="A102" s="67" t="s">
        <v>172</v>
      </c>
      <c r="B102" s="68" t="s">
        <v>164</v>
      </c>
      <c r="C102" s="69" t="s">
        <v>299</v>
      </c>
      <c r="D102" s="105">
        <f>D103+D108</f>
        <v>5858000</v>
      </c>
      <c r="E102" s="102" t="s">
        <v>45</v>
      </c>
      <c r="F102" s="71">
        <f t="shared" si="4"/>
        <v>5858000</v>
      </c>
    </row>
    <row r="103" spans="1:6" ht="15" x14ac:dyDescent="0.25">
      <c r="A103" s="114" t="s">
        <v>431</v>
      </c>
      <c r="B103" s="68" t="s">
        <v>164</v>
      </c>
      <c r="C103" s="103" t="s">
        <v>425</v>
      </c>
      <c r="D103" s="105">
        <f>D104</f>
        <v>5838000</v>
      </c>
      <c r="E103" s="102" t="s">
        <v>45</v>
      </c>
      <c r="F103" s="71">
        <f t="shared" ref="F103:F107" si="6">IF(OR(D103="-",IF(E103="-",0,E103)&gt;=IF(D103="-",0,D103)),"-",IF(D103="-",0,D103)-IF(E103="-",0,E103))</f>
        <v>5838000</v>
      </c>
    </row>
    <row r="104" spans="1:6" ht="23.25" x14ac:dyDescent="0.25">
      <c r="A104" s="114" t="s">
        <v>432</v>
      </c>
      <c r="B104" s="68" t="s">
        <v>164</v>
      </c>
      <c r="C104" s="103" t="s">
        <v>424</v>
      </c>
      <c r="D104" s="105">
        <f>D105</f>
        <v>5838000</v>
      </c>
      <c r="E104" s="102" t="s">
        <v>45</v>
      </c>
      <c r="F104" s="71">
        <f t="shared" si="6"/>
        <v>5838000</v>
      </c>
    </row>
    <row r="105" spans="1:6" ht="23.25" x14ac:dyDescent="0.25">
      <c r="A105" s="67" t="s">
        <v>178</v>
      </c>
      <c r="B105" s="68" t="s">
        <v>164</v>
      </c>
      <c r="C105" s="103" t="s">
        <v>423</v>
      </c>
      <c r="D105" s="105">
        <f>D106</f>
        <v>5838000</v>
      </c>
      <c r="E105" s="102" t="s">
        <v>45</v>
      </c>
      <c r="F105" s="71">
        <f t="shared" si="6"/>
        <v>5838000</v>
      </c>
    </row>
    <row r="106" spans="1:6" ht="23.25" x14ac:dyDescent="0.25">
      <c r="A106" s="67" t="s">
        <v>180</v>
      </c>
      <c r="B106" s="68" t="s">
        <v>164</v>
      </c>
      <c r="C106" s="103" t="s">
        <v>422</v>
      </c>
      <c r="D106" s="105">
        <f>D107</f>
        <v>5838000</v>
      </c>
      <c r="E106" s="102" t="s">
        <v>45</v>
      </c>
      <c r="F106" s="71">
        <f t="shared" si="6"/>
        <v>5838000</v>
      </c>
    </row>
    <row r="107" spans="1:6" ht="15" x14ac:dyDescent="0.25">
      <c r="A107" s="67" t="s">
        <v>182</v>
      </c>
      <c r="B107" s="68" t="s">
        <v>164</v>
      </c>
      <c r="C107" s="103" t="s">
        <v>421</v>
      </c>
      <c r="D107" s="105">
        <v>5838000</v>
      </c>
      <c r="E107" s="102" t="s">
        <v>45</v>
      </c>
      <c r="F107" s="71">
        <f t="shared" si="6"/>
        <v>5838000</v>
      </c>
    </row>
    <row r="108" spans="1:6" ht="23.25" x14ac:dyDescent="0.25">
      <c r="A108" s="67" t="s">
        <v>300</v>
      </c>
      <c r="B108" s="68" t="s">
        <v>164</v>
      </c>
      <c r="C108" s="69" t="s">
        <v>301</v>
      </c>
      <c r="D108" s="105">
        <f>D109</f>
        <v>20000</v>
      </c>
      <c r="E108" s="102" t="s">
        <v>45</v>
      </c>
      <c r="F108" s="71">
        <f t="shared" si="4"/>
        <v>20000</v>
      </c>
    </row>
    <row r="109" spans="1:6" ht="15" x14ac:dyDescent="0.25">
      <c r="A109" s="67" t="s">
        <v>302</v>
      </c>
      <c r="B109" s="68" t="s">
        <v>164</v>
      </c>
      <c r="C109" s="69" t="s">
        <v>303</v>
      </c>
      <c r="D109" s="105">
        <f>D110</f>
        <v>20000</v>
      </c>
      <c r="E109" s="102" t="s">
        <v>45</v>
      </c>
      <c r="F109" s="71">
        <f t="shared" si="4"/>
        <v>20000</v>
      </c>
    </row>
    <row r="110" spans="1:6" ht="23.25" x14ac:dyDescent="0.25">
      <c r="A110" s="67" t="s">
        <v>178</v>
      </c>
      <c r="B110" s="68" t="s">
        <v>164</v>
      </c>
      <c r="C110" s="69" t="s">
        <v>304</v>
      </c>
      <c r="D110" s="105">
        <f>D111</f>
        <v>20000</v>
      </c>
      <c r="E110" s="102" t="s">
        <v>45</v>
      </c>
      <c r="F110" s="71">
        <f t="shared" ref="F110:F143" si="7">IF(OR(D110="-",IF(E110="-",0,E110)&gt;=IF(D110="-",0,D110)),"-",IF(D110="-",0,D110)-IF(E110="-",0,E110))</f>
        <v>20000</v>
      </c>
    </row>
    <row r="111" spans="1:6" ht="23.25" x14ac:dyDescent="0.25">
      <c r="A111" s="67" t="s">
        <v>180</v>
      </c>
      <c r="B111" s="68" t="s">
        <v>164</v>
      </c>
      <c r="C111" s="69" t="s">
        <v>305</v>
      </c>
      <c r="D111" s="105">
        <f>D112</f>
        <v>20000</v>
      </c>
      <c r="E111" s="102" t="s">
        <v>45</v>
      </c>
      <c r="F111" s="71">
        <f t="shared" si="7"/>
        <v>20000</v>
      </c>
    </row>
    <row r="112" spans="1:6" ht="15" x14ac:dyDescent="0.25">
      <c r="A112" s="67" t="s">
        <v>182</v>
      </c>
      <c r="B112" s="68" t="s">
        <v>164</v>
      </c>
      <c r="C112" s="69" t="s">
        <v>306</v>
      </c>
      <c r="D112" s="105">
        <v>20000</v>
      </c>
      <c r="E112" s="102" t="s">
        <v>45</v>
      </c>
      <c r="F112" s="71">
        <f t="shared" si="7"/>
        <v>20000</v>
      </c>
    </row>
    <row r="113" spans="1:6" ht="15" x14ac:dyDescent="0.25">
      <c r="A113" s="56" t="s">
        <v>307</v>
      </c>
      <c r="B113" s="57" t="s">
        <v>164</v>
      </c>
      <c r="C113" s="58" t="s">
        <v>308</v>
      </c>
      <c r="D113" s="104">
        <f>D114</f>
        <v>36701800</v>
      </c>
      <c r="E113" s="104">
        <f>E114</f>
        <v>93767.59</v>
      </c>
      <c r="F113" s="61">
        <f t="shared" si="7"/>
        <v>36608032.409999996</v>
      </c>
    </row>
    <row r="114" spans="1:6" ht="15" x14ac:dyDescent="0.25">
      <c r="A114" s="56" t="s">
        <v>309</v>
      </c>
      <c r="B114" s="57" t="s">
        <v>164</v>
      </c>
      <c r="C114" s="58" t="s">
        <v>310</v>
      </c>
      <c r="D114" s="104">
        <f>D115+D122</f>
        <v>36701800</v>
      </c>
      <c r="E114" s="104">
        <f>E115+E122</f>
        <v>93767.59</v>
      </c>
      <c r="F114" s="61">
        <f t="shared" si="7"/>
        <v>36608032.409999996</v>
      </c>
    </row>
    <row r="115" spans="1:6" ht="23.25" x14ac:dyDescent="0.25">
      <c r="A115" s="67" t="s">
        <v>311</v>
      </c>
      <c r="B115" s="68" t="s">
        <v>164</v>
      </c>
      <c r="C115" s="69" t="s">
        <v>312</v>
      </c>
      <c r="D115" s="102">
        <f t="shared" ref="D115:E118" si="8">D116</f>
        <v>1215100</v>
      </c>
      <c r="E115" s="102">
        <f t="shared" si="8"/>
        <v>80286.91</v>
      </c>
      <c r="F115" s="71">
        <f t="shared" si="7"/>
        <v>1134813.0900000001</v>
      </c>
    </row>
    <row r="116" spans="1:6" ht="23.25" x14ac:dyDescent="0.25">
      <c r="A116" s="67" t="s">
        <v>313</v>
      </c>
      <c r="B116" s="68" t="s">
        <v>164</v>
      </c>
      <c r="C116" s="69" t="s">
        <v>314</v>
      </c>
      <c r="D116" s="102">
        <f t="shared" si="8"/>
        <v>1215100</v>
      </c>
      <c r="E116" s="102">
        <f t="shared" si="8"/>
        <v>80286.91</v>
      </c>
      <c r="F116" s="71">
        <f t="shared" si="7"/>
        <v>1134813.0900000001</v>
      </c>
    </row>
    <row r="117" spans="1:6" ht="15" x14ac:dyDescent="0.25">
      <c r="A117" s="67" t="s">
        <v>315</v>
      </c>
      <c r="B117" s="68" t="s">
        <v>164</v>
      </c>
      <c r="C117" s="69" t="s">
        <v>316</v>
      </c>
      <c r="D117" s="102">
        <f t="shared" si="8"/>
        <v>1215100</v>
      </c>
      <c r="E117" s="102">
        <f t="shared" si="8"/>
        <v>80286.91</v>
      </c>
      <c r="F117" s="71">
        <f t="shared" si="7"/>
        <v>1134813.0900000001</v>
      </c>
    </row>
    <row r="118" spans="1:6" ht="23.25" x14ac:dyDescent="0.25">
      <c r="A118" s="67" t="s">
        <v>178</v>
      </c>
      <c r="B118" s="68" t="s">
        <v>164</v>
      </c>
      <c r="C118" s="69" t="s">
        <v>317</v>
      </c>
      <c r="D118" s="102">
        <f t="shared" si="8"/>
        <v>1215100</v>
      </c>
      <c r="E118" s="102">
        <f t="shared" si="8"/>
        <v>80286.91</v>
      </c>
      <c r="F118" s="71">
        <f t="shared" si="7"/>
        <v>1134813.0900000001</v>
      </c>
    </row>
    <row r="119" spans="1:6" ht="23.25" x14ac:dyDescent="0.25">
      <c r="A119" s="67" t="s">
        <v>180</v>
      </c>
      <c r="B119" s="68" t="s">
        <v>164</v>
      </c>
      <c r="C119" s="69" t="s">
        <v>318</v>
      </c>
      <c r="D119" s="102">
        <f>D120+D121</f>
        <v>1215100</v>
      </c>
      <c r="E119" s="102">
        <f>E120+E121</f>
        <v>80286.91</v>
      </c>
      <c r="F119" s="71">
        <f t="shared" si="7"/>
        <v>1134813.0900000001</v>
      </c>
    </row>
    <row r="120" spans="1:6" ht="15" x14ac:dyDescent="0.25">
      <c r="A120" s="67" t="s">
        <v>182</v>
      </c>
      <c r="B120" s="68" t="s">
        <v>164</v>
      </c>
      <c r="C120" s="69" t="s">
        <v>319</v>
      </c>
      <c r="D120" s="105">
        <f>138200+450000+397600</f>
        <v>985800</v>
      </c>
      <c r="E120" s="102">
        <v>43940</v>
      </c>
      <c r="F120" s="71">
        <f t="shared" si="7"/>
        <v>941860</v>
      </c>
    </row>
    <row r="121" spans="1:6" ht="15" x14ac:dyDescent="0.25">
      <c r="A121" s="67" t="s">
        <v>204</v>
      </c>
      <c r="B121" s="68" t="s">
        <v>164</v>
      </c>
      <c r="C121" s="69" t="s">
        <v>320</v>
      </c>
      <c r="D121" s="105">
        <v>229300</v>
      </c>
      <c r="E121" s="102">
        <v>36346.910000000003</v>
      </c>
      <c r="F121" s="71">
        <f t="shared" si="7"/>
        <v>192953.09</v>
      </c>
    </row>
    <row r="122" spans="1:6" ht="34.5" x14ac:dyDescent="0.25">
      <c r="A122" s="67" t="s">
        <v>321</v>
      </c>
      <c r="B122" s="68" t="s">
        <v>164</v>
      </c>
      <c r="C122" s="69" t="s">
        <v>322</v>
      </c>
      <c r="D122" s="105">
        <f>D123+D128+D133</f>
        <v>35486700</v>
      </c>
      <c r="E122" s="102">
        <f>E133</f>
        <v>13480.68</v>
      </c>
      <c r="F122" s="71">
        <f t="shared" si="7"/>
        <v>35473219.32</v>
      </c>
    </row>
    <row r="123" spans="1:6" ht="23.25" x14ac:dyDescent="0.25">
      <c r="A123" s="67" t="s">
        <v>323</v>
      </c>
      <c r="B123" s="68" t="s">
        <v>164</v>
      </c>
      <c r="C123" s="69" t="s">
        <v>324</v>
      </c>
      <c r="D123" s="105">
        <f>D124</f>
        <v>4493600</v>
      </c>
      <c r="E123" s="102" t="s">
        <v>45</v>
      </c>
      <c r="F123" s="71">
        <f t="shared" si="7"/>
        <v>4493600</v>
      </c>
    </row>
    <row r="124" spans="1:6" ht="23.25" x14ac:dyDescent="0.25">
      <c r="A124" s="67" t="s">
        <v>325</v>
      </c>
      <c r="B124" s="68" t="s">
        <v>164</v>
      </c>
      <c r="C124" s="69" t="s">
        <v>326</v>
      </c>
      <c r="D124" s="105">
        <f>D125</f>
        <v>4493600</v>
      </c>
      <c r="E124" s="102" t="s">
        <v>45</v>
      </c>
      <c r="F124" s="71">
        <f t="shared" si="7"/>
        <v>4493600</v>
      </c>
    </row>
    <row r="125" spans="1:6" ht="23.25" x14ac:dyDescent="0.25">
      <c r="A125" s="67" t="s">
        <v>178</v>
      </c>
      <c r="B125" s="68" t="s">
        <v>164</v>
      </c>
      <c r="C125" s="69" t="s">
        <v>327</v>
      </c>
      <c r="D125" s="105">
        <f>D126</f>
        <v>4493600</v>
      </c>
      <c r="E125" s="102" t="s">
        <v>45</v>
      </c>
      <c r="F125" s="71">
        <f t="shared" si="7"/>
        <v>4493600</v>
      </c>
    </row>
    <row r="126" spans="1:6" ht="23.25" x14ac:dyDescent="0.25">
      <c r="A126" s="67" t="s">
        <v>180</v>
      </c>
      <c r="B126" s="68" t="s">
        <v>164</v>
      </c>
      <c r="C126" s="69" t="s">
        <v>328</v>
      </c>
      <c r="D126" s="105">
        <f>D127</f>
        <v>4493600</v>
      </c>
      <c r="E126" s="102" t="s">
        <v>45</v>
      </c>
      <c r="F126" s="71">
        <f t="shared" si="7"/>
        <v>4493600</v>
      </c>
    </row>
    <row r="127" spans="1:6" ht="15" x14ac:dyDescent="0.25">
      <c r="A127" s="67" t="s">
        <v>182</v>
      </c>
      <c r="B127" s="68" t="s">
        <v>164</v>
      </c>
      <c r="C127" s="69" t="s">
        <v>329</v>
      </c>
      <c r="D127" s="105">
        <f>3421900+1071700</f>
        <v>4493600</v>
      </c>
      <c r="E127" s="102" t="s">
        <v>45</v>
      </c>
      <c r="F127" s="71">
        <f t="shared" si="7"/>
        <v>4493600</v>
      </c>
    </row>
    <row r="128" spans="1:6" ht="34.5" x14ac:dyDescent="0.25">
      <c r="A128" s="67" t="s">
        <v>330</v>
      </c>
      <c r="B128" s="68" t="s">
        <v>164</v>
      </c>
      <c r="C128" s="69" t="s">
        <v>331</v>
      </c>
      <c r="D128" s="105">
        <v>30059200</v>
      </c>
      <c r="E128" s="102" t="s">
        <v>45</v>
      </c>
      <c r="F128" s="71">
        <f t="shared" si="7"/>
        <v>30059200</v>
      </c>
    </row>
    <row r="129" spans="1:6" ht="23.25" x14ac:dyDescent="0.25">
      <c r="A129" s="67" t="s">
        <v>332</v>
      </c>
      <c r="B129" s="68" t="s">
        <v>164</v>
      </c>
      <c r="C129" s="69" t="s">
        <v>333</v>
      </c>
      <c r="D129" s="105">
        <v>30059200</v>
      </c>
      <c r="E129" s="102" t="s">
        <v>45</v>
      </c>
      <c r="F129" s="71">
        <f t="shared" si="7"/>
        <v>30059200</v>
      </c>
    </row>
    <row r="130" spans="1:6" ht="23.25" x14ac:dyDescent="0.25">
      <c r="A130" s="67" t="s">
        <v>178</v>
      </c>
      <c r="B130" s="68" t="s">
        <v>164</v>
      </c>
      <c r="C130" s="69" t="s">
        <v>334</v>
      </c>
      <c r="D130" s="105">
        <v>30059200</v>
      </c>
      <c r="E130" s="102" t="s">
        <v>45</v>
      </c>
      <c r="F130" s="71">
        <f t="shared" si="7"/>
        <v>30059200</v>
      </c>
    </row>
    <row r="131" spans="1:6" ht="23.25" x14ac:dyDescent="0.25">
      <c r="A131" s="67" t="s">
        <v>180</v>
      </c>
      <c r="B131" s="68" t="s">
        <v>164</v>
      </c>
      <c r="C131" s="69" t="s">
        <v>335</v>
      </c>
      <c r="D131" s="105">
        <v>30059200</v>
      </c>
      <c r="E131" s="102" t="s">
        <v>45</v>
      </c>
      <c r="F131" s="71">
        <f t="shared" si="7"/>
        <v>30059200</v>
      </c>
    </row>
    <row r="132" spans="1:6" ht="15" x14ac:dyDescent="0.25">
      <c r="A132" s="67" t="s">
        <v>182</v>
      </c>
      <c r="B132" s="68" t="s">
        <v>164</v>
      </c>
      <c r="C132" s="69" t="s">
        <v>336</v>
      </c>
      <c r="D132" s="105">
        <v>30059200</v>
      </c>
      <c r="E132" s="102" t="s">
        <v>45</v>
      </c>
      <c r="F132" s="71">
        <f t="shared" si="7"/>
        <v>30059200</v>
      </c>
    </row>
    <row r="133" spans="1:6" ht="34.5" x14ac:dyDescent="0.25">
      <c r="A133" s="114" t="s">
        <v>433</v>
      </c>
      <c r="B133" s="68" t="s">
        <v>164</v>
      </c>
      <c r="C133" s="103" t="s">
        <v>420</v>
      </c>
      <c r="D133" s="102">
        <f t="shared" ref="D133:E136" si="9">D134</f>
        <v>933900</v>
      </c>
      <c r="E133" s="102">
        <f t="shared" si="9"/>
        <v>13480.68</v>
      </c>
      <c r="F133" s="71">
        <f t="shared" ref="F133:F137" si="10">IF(OR(D133="-",IF(E133="-",0,E133)&gt;=IF(D133="-",0,D133)),"-",IF(D133="-",0,D133)-IF(E133="-",0,E133))</f>
        <v>920419.32</v>
      </c>
    </row>
    <row r="134" spans="1:6" ht="23.25" x14ac:dyDescent="0.25">
      <c r="A134" s="114" t="s">
        <v>434</v>
      </c>
      <c r="B134" s="68" t="s">
        <v>164</v>
      </c>
      <c r="C134" s="103" t="s">
        <v>419</v>
      </c>
      <c r="D134" s="102">
        <f t="shared" si="9"/>
        <v>933900</v>
      </c>
      <c r="E134" s="102">
        <f t="shared" si="9"/>
        <v>13480.68</v>
      </c>
      <c r="F134" s="71">
        <f t="shared" si="10"/>
        <v>920419.32</v>
      </c>
    </row>
    <row r="135" spans="1:6" ht="23.25" x14ac:dyDescent="0.25">
      <c r="A135" s="67" t="s">
        <v>178</v>
      </c>
      <c r="B135" s="68" t="s">
        <v>164</v>
      </c>
      <c r="C135" s="103" t="s">
        <v>418</v>
      </c>
      <c r="D135" s="102">
        <f t="shared" si="9"/>
        <v>933900</v>
      </c>
      <c r="E135" s="102">
        <f t="shared" si="9"/>
        <v>13480.68</v>
      </c>
      <c r="F135" s="71">
        <f t="shared" si="10"/>
        <v>920419.32</v>
      </c>
    </row>
    <row r="136" spans="1:6" ht="23.25" x14ac:dyDescent="0.25">
      <c r="A136" s="67" t="s">
        <v>180</v>
      </c>
      <c r="B136" s="68" t="s">
        <v>164</v>
      </c>
      <c r="C136" s="103" t="s">
        <v>417</v>
      </c>
      <c r="D136" s="102">
        <f t="shared" si="9"/>
        <v>933900</v>
      </c>
      <c r="E136" s="102">
        <f t="shared" si="9"/>
        <v>13480.68</v>
      </c>
      <c r="F136" s="71">
        <f t="shared" si="10"/>
        <v>920419.32</v>
      </c>
    </row>
    <row r="137" spans="1:6" ht="15" x14ac:dyDescent="0.25">
      <c r="A137" s="67" t="s">
        <v>182</v>
      </c>
      <c r="B137" s="68" t="s">
        <v>164</v>
      </c>
      <c r="C137" s="103" t="s">
        <v>416</v>
      </c>
      <c r="D137" s="105">
        <v>933900</v>
      </c>
      <c r="E137" s="102">
        <v>13480.68</v>
      </c>
      <c r="F137" s="71">
        <f t="shared" si="10"/>
        <v>920419.32</v>
      </c>
    </row>
    <row r="138" spans="1:6" ht="15" x14ac:dyDescent="0.25">
      <c r="A138" s="56" t="s">
        <v>337</v>
      </c>
      <c r="B138" s="57" t="s">
        <v>164</v>
      </c>
      <c r="C138" s="58" t="s">
        <v>338</v>
      </c>
      <c r="D138" s="111">
        <v>3580000</v>
      </c>
      <c r="E138" s="104">
        <f>E139</f>
        <v>670946.88</v>
      </c>
      <c r="F138" s="61">
        <f t="shared" si="7"/>
        <v>2909053.12</v>
      </c>
    </row>
    <row r="139" spans="1:6" ht="15" x14ac:dyDescent="0.25">
      <c r="A139" s="56" t="s">
        <v>339</v>
      </c>
      <c r="B139" s="57" t="s">
        <v>164</v>
      </c>
      <c r="C139" s="58" t="s">
        <v>340</v>
      </c>
      <c r="D139" s="111">
        <v>3580000</v>
      </c>
      <c r="E139" s="104">
        <f>E140+E146</f>
        <v>670946.88</v>
      </c>
      <c r="F139" s="61">
        <f t="shared" si="7"/>
        <v>2909053.12</v>
      </c>
    </row>
    <row r="140" spans="1:6" ht="45.75" x14ac:dyDescent="0.25">
      <c r="A140" s="67" t="s">
        <v>172</v>
      </c>
      <c r="B140" s="68" t="s">
        <v>164</v>
      </c>
      <c r="C140" s="69" t="s">
        <v>341</v>
      </c>
      <c r="D140" s="105">
        <v>24000</v>
      </c>
      <c r="E140" s="102">
        <f>E141</f>
        <v>4840</v>
      </c>
      <c r="F140" s="71">
        <f t="shared" si="7"/>
        <v>19160</v>
      </c>
    </row>
    <row r="141" spans="1:6" ht="23.25" x14ac:dyDescent="0.25">
      <c r="A141" s="67" t="s">
        <v>174</v>
      </c>
      <c r="B141" s="68" t="s">
        <v>164</v>
      </c>
      <c r="C141" s="69" t="s">
        <v>342</v>
      </c>
      <c r="D141" s="105">
        <v>24000</v>
      </c>
      <c r="E141" s="102">
        <f>E142</f>
        <v>4840</v>
      </c>
      <c r="F141" s="71">
        <f t="shared" si="7"/>
        <v>19160</v>
      </c>
    </row>
    <row r="142" spans="1:6" ht="34.5" x14ac:dyDescent="0.25">
      <c r="A142" s="67" t="s">
        <v>343</v>
      </c>
      <c r="B142" s="68" t="s">
        <v>164</v>
      </c>
      <c r="C142" s="69" t="s">
        <v>344</v>
      </c>
      <c r="D142" s="105">
        <v>24000</v>
      </c>
      <c r="E142" s="102">
        <f>E143</f>
        <v>4840</v>
      </c>
      <c r="F142" s="71">
        <f t="shared" si="7"/>
        <v>19160</v>
      </c>
    </row>
    <row r="143" spans="1:6" ht="23.25" x14ac:dyDescent="0.25">
      <c r="A143" s="67" t="s">
        <v>345</v>
      </c>
      <c r="B143" s="68" t="s">
        <v>164</v>
      </c>
      <c r="C143" s="69" t="s">
        <v>346</v>
      </c>
      <c r="D143" s="105">
        <v>24000</v>
      </c>
      <c r="E143" s="102">
        <f>E144</f>
        <v>4840</v>
      </c>
      <c r="F143" s="71">
        <f t="shared" si="7"/>
        <v>19160</v>
      </c>
    </row>
    <row r="144" spans="1:6" ht="15" x14ac:dyDescent="0.25">
      <c r="A144" s="67" t="s">
        <v>347</v>
      </c>
      <c r="B144" s="68" t="s">
        <v>164</v>
      </c>
      <c r="C144" s="69" t="s">
        <v>348</v>
      </c>
      <c r="D144" s="105">
        <v>24000</v>
      </c>
      <c r="E144" s="102">
        <f>E145</f>
        <v>4840</v>
      </c>
      <c r="F144" s="71">
        <f t="shared" ref="F144:F159" si="11">IF(OR(D144="-",IF(E144="-",0,E144)&gt;=IF(D144="-",0,D144)),"-",IF(D144="-",0,D144)-IF(E144="-",0,E144))</f>
        <v>19160</v>
      </c>
    </row>
    <row r="145" spans="1:6" ht="45.75" x14ac:dyDescent="0.25">
      <c r="A145" s="67" t="s">
        <v>349</v>
      </c>
      <c r="B145" s="68" t="s">
        <v>164</v>
      </c>
      <c r="C145" s="69" t="s">
        <v>350</v>
      </c>
      <c r="D145" s="105">
        <v>24000</v>
      </c>
      <c r="E145" s="102">
        <v>4840</v>
      </c>
      <c r="F145" s="71">
        <f t="shared" si="11"/>
        <v>19160</v>
      </c>
    </row>
    <row r="146" spans="1:6" ht="23.25" x14ac:dyDescent="0.25">
      <c r="A146" s="114" t="s">
        <v>435</v>
      </c>
      <c r="B146" s="68" t="s">
        <v>164</v>
      </c>
      <c r="C146" s="69" t="s">
        <v>351</v>
      </c>
      <c r="D146" s="105">
        <v>3556000</v>
      </c>
      <c r="E146" s="102">
        <f>E147</f>
        <v>666106.88</v>
      </c>
      <c r="F146" s="71">
        <f t="shared" si="11"/>
        <v>2889893.12</v>
      </c>
    </row>
    <row r="147" spans="1:6" ht="15" x14ac:dyDescent="0.25">
      <c r="A147" s="67" t="s">
        <v>352</v>
      </c>
      <c r="B147" s="68" t="s">
        <v>164</v>
      </c>
      <c r="C147" s="69" t="s">
        <v>353</v>
      </c>
      <c r="D147" s="105">
        <v>3556000</v>
      </c>
      <c r="E147" s="102">
        <f>E148</f>
        <v>666106.88</v>
      </c>
      <c r="F147" s="71">
        <f t="shared" si="11"/>
        <v>2889893.12</v>
      </c>
    </row>
    <row r="148" spans="1:6" ht="34.5" x14ac:dyDescent="0.25">
      <c r="A148" s="114" t="s">
        <v>343</v>
      </c>
      <c r="B148" s="68" t="s">
        <v>164</v>
      </c>
      <c r="C148" s="69" t="s">
        <v>354</v>
      </c>
      <c r="D148" s="105">
        <v>3556000</v>
      </c>
      <c r="E148" s="102">
        <f>E149</f>
        <v>666106.88</v>
      </c>
      <c r="F148" s="71">
        <f t="shared" si="11"/>
        <v>2889893.12</v>
      </c>
    </row>
    <row r="149" spans="1:6" ht="23.25" x14ac:dyDescent="0.25">
      <c r="A149" s="67" t="s">
        <v>345</v>
      </c>
      <c r="B149" s="68" t="s">
        <v>164</v>
      </c>
      <c r="C149" s="69" t="s">
        <v>355</v>
      </c>
      <c r="D149" s="105">
        <v>3556000</v>
      </c>
      <c r="E149" s="102">
        <f>E150</f>
        <v>666106.88</v>
      </c>
      <c r="F149" s="71">
        <f t="shared" si="11"/>
        <v>2889893.12</v>
      </c>
    </row>
    <row r="150" spans="1:6" ht="15" x14ac:dyDescent="0.25">
      <c r="A150" s="67" t="s">
        <v>347</v>
      </c>
      <c r="B150" s="68" t="s">
        <v>164</v>
      </c>
      <c r="C150" s="69" t="s">
        <v>356</v>
      </c>
      <c r="D150" s="105">
        <v>3556000</v>
      </c>
      <c r="E150" s="102">
        <f>E151</f>
        <v>666106.88</v>
      </c>
      <c r="F150" s="71">
        <f t="shared" si="11"/>
        <v>2889893.12</v>
      </c>
    </row>
    <row r="151" spans="1:6" ht="45.75" x14ac:dyDescent="0.25">
      <c r="A151" s="67" t="s">
        <v>349</v>
      </c>
      <c r="B151" s="68" t="s">
        <v>164</v>
      </c>
      <c r="C151" s="69" t="s">
        <v>357</v>
      </c>
      <c r="D151" s="105">
        <v>3556000</v>
      </c>
      <c r="E151" s="102">
        <v>666106.88</v>
      </c>
      <c r="F151" s="71">
        <f t="shared" si="11"/>
        <v>2889893.12</v>
      </c>
    </row>
    <row r="152" spans="1:6" ht="15" x14ac:dyDescent="0.25">
      <c r="A152" s="56" t="s">
        <v>358</v>
      </c>
      <c r="B152" s="57" t="s">
        <v>164</v>
      </c>
      <c r="C152" s="58" t="s">
        <v>359</v>
      </c>
      <c r="D152" s="111">
        <v>220200</v>
      </c>
      <c r="E152" s="104">
        <f t="shared" ref="E152:E158" si="12">E153</f>
        <v>51257.7</v>
      </c>
      <c r="F152" s="61">
        <f t="shared" si="11"/>
        <v>168942.3</v>
      </c>
    </row>
    <row r="153" spans="1:6" ht="15" x14ac:dyDescent="0.25">
      <c r="A153" s="56" t="s">
        <v>360</v>
      </c>
      <c r="B153" s="57" t="s">
        <v>164</v>
      </c>
      <c r="C153" s="58" t="s">
        <v>361</v>
      </c>
      <c r="D153" s="111">
        <v>220200</v>
      </c>
      <c r="E153" s="104">
        <f t="shared" si="12"/>
        <v>51257.7</v>
      </c>
      <c r="F153" s="61">
        <f t="shared" si="11"/>
        <v>168942.3</v>
      </c>
    </row>
    <row r="154" spans="1:6" ht="23.25" x14ac:dyDescent="0.25">
      <c r="A154" s="67" t="s">
        <v>221</v>
      </c>
      <c r="B154" s="68" t="s">
        <v>164</v>
      </c>
      <c r="C154" s="69" t="s">
        <v>362</v>
      </c>
      <c r="D154" s="105">
        <v>220200</v>
      </c>
      <c r="E154" s="102">
        <f t="shared" si="12"/>
        <v>51257.7</v>
      </c>
      <c r="F154" s="71">
        <f t="shared" si="11"/>
        <v>168942.3</v>
      </c>
    </row>
    <row r="155" spans="1:6" ht="15" x14ac:dyDescent="0.25">
      <c r="A155" s="114" t="s">
        <v>430</v>
      </c>
      <c r="B155" s="68" t="s">
        <v>164</v>
      </c>
      <c r="C155" s="69" t="s">
        <v>363</v>
      </c>
      <c r="D155" s="105">
        <v>220200</v>
      </c>
      <c r="E155" s="102">
        <f t="shared" si="12"/>
        <v>51257.7</v>
      </c>
      <c r="F155" s="71">
        <f t="shared" si="11"/>
        <v>168942.3</v>
      </c>
    </row>
    <row r="156" spans="1:6" ht="15" x14ac:dyDescent="0.25">
      <c r="A156" s="114" t="s">
        <v>429</v>
      </c>
      <c r="B156" s="68" t="s">
        <v>164</v>
      </c>
      <c r="C156" s="69" t="s">
        <v>364</v>
      </c>
      <c r="D156" s="105">
        <v>220200</v>
      </c>
      <c r="E156" s="102">
        <f t="shared" si="12"/>
        <v>51257.7</v>
      </c>
      <c r="F156" s="71">
        <f t="shared" si="11"/>
        <v>168942.3</v>
      </c>
    </row>
    <row r="157" spans="1:6" ht="15" x14ac:dyDescent="0.25">
      <c r="A157" s="67" t="s">
        <v>365</v>
      </c>
      <c r="B157" s="68" t="s">
        <v>164</v>
      </c>
      <c r="C157" s="69" t="s">
        <v>366</v>
      </c>
      <c r="D157" s="105">
        <v>220200</v>
      </c>
      <c r="E157" s="102">
        <f t="shared" si="12"/>
        <v>51257.7</v>
      </c>
      <c r="F157" s="71">
        <f t="shared" si="11"/>
        <v>168942.3</v>
      </c>
    </row>
    <row r="158" spans="1:6" ht="15" x14ac:dyDescent="0.25">
      <c r="A158" s="67" t="s">
        <v>367</v>
      </c>
      <c r="B158" s="68" t="s">
        <v>164</v>
      </c>
      <c r="C158" s="69" t="s">
        <v>368</v>
      </c>
      <c r="D158" s="105">
        <v>220200</v>
      </c>
      <c r="E158" s="102">
        <f t="shared" si="12"/>
        <v>51257.7</v>
      </c>
      <c r="F158" s="71">
        <f t="shared" si="11"/>
        <v>168942.3</v>
      </c>
    </row>
    <row r="159" spans="1:6" ht="15.75" thickBot="1" x14ac:dyDescent="0.3">
      <c r="A159" s="67" t="s">
        <v>369</v>
      </c>
      <c r="B159" s="68" t="s">
        <v>164</v>
      </c>
      <c r="C159" s="69" t="s">
        <v>370</v>
      </c>
      <c r="D159" s="105">
        <v>220200</v>
      </c>
      <c r="E159" s="102">
        <v>51257.7</v>
      </c>
      <c r="F159" s="71">
        <f t="shared" si="11"/>
        <v>168942.3</v>
      </c>
    </row>
    <row r="160" spans="1:6" ht="9" customHeight="1" thickBot="1" x14ac:dyDescent="0.3">
      <c r="A160" s="73"/>
      <c r="B160" s="74"/>
      <c r="C160" s="75"/>
      <c r="D160" s="112"/>
      <c r="E160" s="74"/>
      <c r="F160" s="74"/>
    </row>
    <row r="161" spans="1:6" ht="13.5" customHeight="1" thickBot="1" x14ac:dyDescent="0.3">
      <c r="A161" s="76" t="s">
        <v>371</v>
      </c>
      <c r="B161" s="77" t="s">
        <v>372</v>
      </c>
      <c r="C161" s="78" t="s">
        <v>165</v>
      </c>
      <c r="D161" s="113">
        <f>Доходы!D23-Расходы!D13</f>
        <v>-3113900</v>
      </c>
      <c r="E161" s="79">
        <f>Доходы!E23-Расходы!E13</f>
        <v>975190.6099999994</v>
      </c>
      <c r="F161" s="80" t="s">
        <v>373</v>
      </c>
    </row>
  </sheetData>
  <autoFilter ref="A13:F13"/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3" operator="equal">
      <formula>0</formula>
    </cfRule>
  </conditionalFormatting>
  <conditionalFormatting sqref="E26:F27">
    <cfRule type="cellIs" priority="4" operator="equal">
      <formula>0</formula>
    </cfRule>
  </conditionalFormatting>
  <conditionalFormatting sqref="E29:F29">
    <cfRule type="cellIs" priority="5" operator="equal">
      <formula>0</formula>
    </cfRule>
  </conditionalFormatting>
  <conditionalFormatting sqref="D16">
    <cfRule type="cellIs" priority="2" operator="equal">
      <formula>0</formula>
    </cfRule>
  </conditionalFormatting>
  <conditionalFormatting sqref="D26:D27">
    <cfRule type="cellIs" priority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6"/>
  <sheetViews>
    <sheetView showGridLines="0" workbookViewId="0">
      <selection activeCell="F30" sqref="F30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5">
      <c r="A1" s="146" t="s">
        <v>374</v>
      </c>
      <c r="B1" s="146"/>
      <c r="C1" s="146"/>
      <c r="D1" s="146"/>
      <c r="E1" s="146"/>
      <c r="F1" s="146"/>
    </row>
    <row r="2" spans="1:6" ht="13.15" customHeight="1" x14ac:dyDescent="0.25">
      <c r="A2" s="130" t="s">
        <v>375</v>
      </c>
      <c r="B2" s="130"/>
      <c r="C2" s="130"/>
      <c r="D2" s="130"/>
      <c r="E2" s="130"/>
      <c r="F2" s="130"/>
    </row>
    <row r="3" spans="1:6" ht="9" customHeight="1" x14ac:dyDescent="0.25">
      <c r="A3" s="47"/>
      <c r="B3" s="81"/>
      <c r="C3" s="48"/>
      <c r="D3" s="19"/>
      <c r="E3" s="19"/>
      <c r="F3" s="18"/>
    </row>
    <row r="4" spans="1:6" ht="13.9" customHeight="1" x14ac:dyDescent="0.25">
      <c r="A4" s="123" t="s">
        <v>22</v>
      </c>
      <c r="B4" s="117" t="s">
        <v>23</v>
      </c>
      <c r="C4" s="136" t="s">
        <v>376</v>
      </c>
      <c r="D4" s="120" t="s">
        <v>25</v>
      </c>
      <c r="E4" s="120" t="s">
        <v>26</v>
      </c>
      <c r="F4" s="126" t="s">
        <v>27</v>
      </c>
    </row>
    <row r="5" spans="1:6" ht="4.9000000000000004" customHeight="1" x14ac:dyDescent="0.25">
      <c r="A5" s="124"/>
      <c r="B5" s="118"/>
      <c r="C5" s="137"/>
      <c r="D5" s="121"/>
      <c r="E5" s="121"/>
      <c r="F5" s="127"/>
    </row>
    <row r="6" spans="1:6" ht="6" customHeight="1" x14ac:dyDescent="0.25">
      <c r="A6" s="124"/>
      <c r="B6" s="118"/>
      <c r="C6" s="137"/>
      <c r="D6" s="121"/>
      <c r="E6" s="121"/>
      <c r="F6" s="127"/>
    </row>
    <row r="7" spans="1:6" ht="4.9000000000000004" customHeight="1" x14ac:dyDescent="0.25">
      <c r="A7" s="124"/>
      <c r="B7" s="118"/>
      <c r="C7" s="137"/>
      <c r="D7" s="121"/>
      <c r="E7" s="121"/>
      <c r="F7" s="127"/>
    </row>
    <row r="8" spans="1:6" ht="6" customHeight="1" x14ac:dyDescent="0.25">
      <c r="A8" s="124"/>
      <c r="B8" s="118"/>
      <c r="C8" s="137"/>
      <c r="D8" s="121"/>
      <c r="E8" s="121"/>
      <c r="F8" s="127"/>
    </row>
    <row r="9" spans="1:6" ht="6" customHeight="1" x14ac:dyDescent="0.25">
      <c r="A9" s="124"/>
      <c r="B9" s="118"/>
      <c r="C9" s="137"/>
      <c r="D9" s="121"/>
      <c r="E9" s="121"/>
      <c r="F9" s="127"/>
    </row>
    <row r="10" spans="1:6" ht="18" customHeight="1" x14ac:dyDescent="0.25">
      <c r="A10" s="125"/>
      <c r="B10" s="119"/>
      <c r="C10" s="147"/>
      <c r="D10" s="122"/>
      <c r="E10" s="122"/>
      <c r="F10" s="128"/>
    </row>
    <row r="11" spans="1:6" ht="13.5" customHeight="1" x14ac:dyDescent="0.25">
      <c r="A11" s="22">
        <v>1</v>
      </c>
      <c r="B11" s="23">
        <v>2</v>
      </c>
      <c r="C11" s="24">
        <v>3</v>
      </c>
      <c r="D11" s="25" t="s">
        <v>28</v>
      </c>
      <c r="E11" s="55" t="s">
        <v>29</v>
      </c>
      <c r="F11" s="27" t="s">
        <v>30</v>
      </c>
    </row>
    <row r="12" spans="1:6" ht="18.75" customHeight="1" x14ac:dyDescent="0.25">
      <c r="A12" s="82" t="s">
        <v>377</v>
      </c>
      <c r="B12" s="83" t="s">
        <v>378</v>
      </c>
      <c r="C12" s="84" t="s">
        <v>165</v>
      </c>
      <c r="D12" s="85">
        <f>D18</f>
        <v>3113900</v>
      </c>
      <c r="E12" s="85">
        <f>E18</f>
        <v>-975190.61000000034</v>
      </c>
      <c r="F12" s="86" t="s">
        <v>45</v>
      </c>
    </row>
    <row r="13" spans="1:6" ht="15" x14ac:dyDescent="0.25">
      <c r="A13" s="87" t="s">
        <v>34</v>
      </c>
      <c r="B13" s="88"/>
      <c r="C13" s="89"/>
      <c r="D13" s="90"/>
      <c r="E13" s="90"/>
      <c r="F13" s="91"/>
    </row>
    <row r="14" spans="1:6" ht="23.25" x14ac:dyDescent="0.25">
      <c r="A14" s="56" t="s">
        <v>379</v>
      </c>
      <c r="B14" s="92" t="s">
        <v>380</v>
      </c>
      <c r="C14" s="93" t="s">
        <v>165</v>
      </c>
      <c r="D14" s="59" t="s">
        <v>45</v>
      </c>
      <c r="E14" s="59" t="s">
        <v>45</v>
      </c>
      <c r="F14" s="61" t="s">
        <v>45</v>
      </c>
    </row>
    <row r="15" spans="1:6" ht="15" x14ac:dyDescent="0.25">
      <c r="A15" s="87" t="s">
        <v>381</v>
      </c>
      <c r="B15" s="88"/>
      <c r="C15" s="89"/>
      <c r="D15" s="90"/>
      <c r="E15" s="90"/>
      <c r="F15" s="91"/>
    </row>
    <row r="16" spans="1:6" ht="15" x14ac:dyDescent="0.25">
      <c r="A16" s="56" t="s">
        <v>382</v>
      </c>
      <c r="B16" s="92" t="s">
        <v>383</v>
      </c>
      <c r="C16" s="93" t="s">
        <v>165</v>
      </c>
      <c r="D16" s="59" t="s">
        <v>45</v>
      </c>
      <c r="E16" s="59" t="s">
        <v>45</v>
      </c>
      <c r="F16" s="61" t="s">
        <v>45</v>
      </c>
    </row>
    <row r="17" spans="1:8" ht="15" x14ac:dyDescent="0.25">
      <c r="A17" s="87" t="s">
        <v>381</v>
      </c>
      <c r="B17" s="88"/>
      <c r="C17" s="89"/>
      <c r="D17" s="90"/>
      <c r="E17" s="90"/>
      <c r="F17" s="91"/>
    </row>
    <row r="18" spans="1:8" ht="15" x14ac:dyDescent="0.25">
      <c r="A18" s="82" t="s">
        <v>384</v>
      </c>
      <c r="B18" s="83" t="s">
        <v>385</v>
      </c>
      <c r="C18" s="84" t="s">
        <v>386</v>
      </c>
      <c r="D18" s="85">
        <f>D19</f>
        <v>3113900</v>
      </c>
      <c r="E18" s="85">
        <f>E19</f>
        <v>-975190.61000000034</v>
      </c>
      <c r="F18" s="86" t="s">
        <v>45</v>
      </c>
    </row>
    <row r="19" spans="1:8" ht="23.25" x14ac:dyDescent="0.25">
      <c r="A19" s="82" t="s">
        <v>387</v>
      </c>
      <c r="B19" s="83" t="s">
        <v>385</v>
      </c>
      <c r="C19" s="84" t="s">
        <v>388</v>
      </c>
      <c r="D19" s="85">
        <f>D20+D22</f>
        <v>3113900</v>
      </c>
      <c r="E19" s="85">
        <f>E20+E22</f>
        <v>-975190.61000000034</v>
      </c>
      <c r="F19" s="86" t="s">
        <v>45</v>
      </c>
      <c r="H19" s="116"/>
    </row>
    <row r="20" spans="1:8" ht="15" x14ac:dyDescent="0.25">
      <c r="A20" s="82" t="s">
        <v>389</v>
      </c>
      <c r="B20" s="83" t="s">
        <v>390</v>
      </c>
      <c r="C20" s="84" t="s">
        <v>391</v>
      </c>
      <c r="D20" s="85">
        <f>D21</f>
        <v>-52642400</v>
      </c>
      <c r="E20" s="115">
        <f>E21</f>
        <v>-3172617.47</v>
      </c>
      <c r="F20" s="86" t="s">
        <v>373</v>
      </c>
    </row>
    <row r="21" spans="1:8" ht="23.25" x14ac:dyDescent="0.25">
      <c r="A21" s="28" t="s">
        <v>392</v>
      </c>
      <c r="B21" s="29" t="s">
        <v>390</v>
      </c>
      <c r="C21" s="94" t="s">
        <v>393</v>
      </c>
      <c r="D21" s="31">
        <v>-52642400</v>
      </c>
      <c r="E21" s="31">
        <v>-3172617.47</v>
      </c>
      <c r="F21" s="95" t="s">
        <v>373</v>
      </c>
    </row>
    <row r="22" spans="1:8" ht="15" x14ac:dyDescent="0.25">
      <c r="A22" s="82" t="s">
        <v>394</v>
      </c>
      <c r="B22" s="83" t="s">
        <v>395</v>
      </c>
      <c r="C22" s="84" t="s">
        <v>396</v>
      </c>
      <c r="D22" s="85">
        <f>D23</f>
        <v>55756300</v>
      </c>
      <c r="E22" s="115">
        <f>E23</f>
        <v>2197426.86</v>
      </c>
      <c r="F22" s="86" t="s">
        <v>373</v>
      </c>
    </row>
    <row r="23" spans="1:8" ht="23.25" x14ac:dyDescent="0.25">
      <c r="A23" s="28" t="s">
        <v>397</v>
      </c>
      <c r="B23" s="29" t="s">
        <v>395</v>
      </c>
      <c r="C23" s="94" t="s">
        <v>398</v>
      </c>
      <c r="D23" s="31">
        <v>55756300</v>
      </c>
      <c r="E23" s="31">
        <v>2197426.86</v>
      </c>
      <c r="F23" s="95" t="s">
        <v>373</v>
      </c>
    </row>
    <row r="24" spans="1:8" ht="12.75" customHeight="1" x14ac:dyDescent="0.25">
      <c r="A24" s="96"/>
      <c r="B24" s="97"/>
      <c r="C24" s="98"/>
      <c r="D24" s="99"/>
      <c r="E24" s="99"/>
      <c r="F24" s="100"/>
    </row>
    <row r="35" spans="1:6" ht="15" x14ac:dyDescent="0.25"/>
    <row r="36" spans="1:6" ht="12.75" customHeight="1" x14ac:dyDescent="0.25">
      <c r="A36" s="12" t="s">
        <v>399</v>
      </c>
      <c r="D36" s="2"/>
      <c r="E36" s="2"/>
      <c r="F36" s="101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F13">
    <cfRule type="cellIs" priority="1" operator="equal">
      <formula>0</formula>
    </cfRule>
  </conditionalFormatting>
  <conditionalFormatting sqref="E26:F26">
    <cfRule type="cellIs" priority="2" operator="equal">
      <formula>0</formula>
    </cfRule>
  </conditionalFormatting>
  <conditionalFormatting sqref="E28:F28">
    <cfRule type="cellIs" priority="3" operator="equal">
      <formula>0</formula>
    </cfRule>
  </conditionalFormatting>
  <conditionalFormatting sqref="E99:F99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400</v>
      </c>
      <c r="B1" t="s">
        <v>401</v>
      </c>
    </row>
    <row r="2" spans="1:2" x14ac:dyDescent="0.25">
      <c r="A2" t="s">
        <v>402</v>
      </c>
      <c r="B2" t="s">
        <v>403</v>
      </c>
    </row>
    <row r="3" spans="1:2" x14ac:dyDescent="0.25">
      <c r="A3" t="s">
        <v>404</v>
      </c>
      <c r="B3" t="s">
        <v>7</v>
      </c>
    </row>
    <row r="4" spans="1:2" x14ac:dyDescent="0.25">
      <c r="A4" t="s">
        <v>405</v>
      </c>
      <c r="B4" t="s">
        <v>406</v>
      </c>
    </row>
    <row r="5" spans="1:2" x14ac:dyDescent="0.25">
      <c r="A5" t="s">
        <v>407</v>
      </c>
      <c r="B5" t="s">
        <v>408</v>
      </c>
    </row>
    <row r="6" spans="1:2" x14ac:dyDescent="0.25">
      <c r="A6" t="s">
        <v>409</v>
      </c>
      <c r="B6" t="s">
        <v>401</v>
      </c>
    </row>
    <row r="7" spans="1:2" x14ac:dyDescent="0.25">
      <c r="A7" t="s">
        <v>410</v>
      </c>
      <c r="B7" t="s">
        <v>0</v>
      </c>
    </row>
    <row r="8" spans="1:2" x14ac:dyDescent="0.25">
      <c r="A8" t="s">
        <v>411</v>
      </c>
      <c r="B8" t="s">
        <v>0</v>
      </c>
    </row>
    <row r="9" spans="1:2" x14ac:dyDescent="0.25">
      <c r="A9" t="s">
        <v>412</v>
      </c>
      <c r="B9" t="s">
        <v>413</v>
      </c>
    </row>
    <row r="10" spans="1:2" x14ac:dyDescent="0.25">
      <c r="A10" t="s">
        <v>414</v>
      </c>
      <c r="B10" t="s">
        <v>19</v>
      </c>
    </row>
    <row r="11" spans="1:2" x14ac:dyDescent="0.25">
      <c r="A11" t="s">
        <v>415</v>
      </c>
      <c r="B11" t="s">
        <v>408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27</vt:i4>
      </vt:variant>
    </vt:vector>
  </HeadingPairs>
  <TitlesOfParts>
    <vt:vector size="31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rep:2.56.0.397</dc:description>
  <cp:lastModifiedBy>Литта</cp:lastModifiedBy>
  <dcterms:created xsi:type="dcterms:W3CDTF">2025-05-06T00:19:16Z</dcterms:created>
  <dcterms:modified xsi:type="dcterms:W3CDTF">2025-05-06T06:09:35Z</dcterms:modified>
</cp:coreProperties>
</file>