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770" yWindow="-135" windowWidth="25200" windowHeight="1512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_xlnm._FilterDatabase" localSheetId="1" hidden="1">Расходы!$A$13:$F$174</definedName>
    <definedName name="APPT" localSheetId="0">Доходы!$A$24</definedName>
    <definedName name="APPT" localSheetId="2">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Доходы!$H$85</definedName>
    <definedName name="LAST_CELL" localSheetId="2">#REF!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Доходы!$A$23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#REF!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3" i="3" l="1"/>
  <c r="M9" i="3"/>
  <c r="M12" i="3" l="1"/>
  <c r="M11" i="3" s="1"/>
  <c r="M10" i="3" s="1"/>
  <c r="M8" i="3"/>
  <c r="M7" i="3" s="1"/>
  <c r="M6" i="3" s="1"/>
  <c r="M5" i="3" l="1"/>
  <c r="M4" i="3" s="1"/>
  <c r="M3" i="3" s="1"/>
  <c r="E130" i="2"/>
  <c r="D130" i="2"/>
  <c r="F131" i="2" l="1"/>
  <c r="F130" i="2"/>
  <c r="E129" i="2"/>
  <c r="E128" i="2" s="1"/>
  <c r="E127" i="2" s="1"/>
  <c r="E126" i="2" s="1"/>
  <c r="D109" i="2"/>
  <c r="D108" i="2" s="1"/>
  <c r="D107" i="2" s="1"/>
  <c r="D106" i="2" s="1"/>
  <c r="D105" i="2" s="1"/>
  <c r="D104" i="2" s="1"/>
  <c r="D103" i="2" s="1"/>
  <c r="E165" i="2"/>
  <c r="E164" i="2" s="1"/>
  <c r="E163" i="2" s="1"/>
  <c r="E162" i="2" s="1"/>
  <c r="E161" i="2" s="1"/>
  <c r="E160" i="2" s="1"/>
  <c r="E159" i="2" s="1"/>
  <c r="E156" i="2"/>
  <c r="E155" i="2" s="1"/>
  <c r="E154" i="2" s="1"/>
  <c r="E153" i="2" s="1"/>
  <c r="E157" i="2"/>
  <c r="E151" i="2"/>
  <c r="E150" i="2" s="1"/>
  <c r="E149" i="2" s="1"/>
  <c r="E148" i="2" s="1"/>
  <c r="E147" i="2" s="1"/>
  <c r="E117" i="2"/>
  <c r="E116" i="2" s="1"/>
  <c r="E115" i="2" s="1"/>
  <c r="E114" i="2" s="1"/>
  <c r="E113" i="2" s="1"/>
  <c r="E76" i="2"/>
  <c r="E75" i="2" s="1"/>
  <c r="E74" i="2" s="1"/>
  <c r="E101" i="2"/>
  <c r="E100" i="2" s="1"/>
  <c r="E57" i="2"/>
  <c r="E56" i="2" s="1"/>
  <c r="E55" i="2" s="1"/>
  <c r="E38" i="2"/>
  <c r="E37" i="2" s="1"/>
  <c r="E22" i="2"/>
  <c r="E21" i="2" s="1"/>
  <c r="E20" i="2" s="1"/>
  <c r="E19" i="2" s="1"/>
  <c r="E18" i="2" s="1"/>
  <c r="D129" i="2" l="1"/>
  <c r="D128" i="2" s="1"/>
  <c r="F128" i="2" s="1"/>
  <c r="F129" i="2"/>
  <c r="F71" i="1"/>
  <c r="F70" i="1"/>
  <c r="E69" i="1"/>
  <c r="F69" i="1" s="1"/>
  <c r="E68" i="1"/>
  <c r="F68" i="1" s="1"/>
  <c r="E67" i="1"/>
  <c r="F67" i="1" s="1"/>
  <c r="E82" i="1"/>
  <c r="E80" i="1"/>
  <c r="E77" i="1"/>
  <c r="F77" i="1" s="1"/>
  <c r="E75" i="1"/>
  <c r="F75" i="1" s="1"/>
  <c r="E64" i="1"/>
  <c r="F64" i="1" s="1"/>
  <c r="E61" i="1"/>
  <c r="E60" i="1" s="1"/>
  <c r="E57" i="1"/>
  <c r="F57" i="1" s="1"/>
  <c r="E53" i="1"/>
  <c r="F53" i="1" s="1"/>
  <c r="E49" i="1"/>
  <c r="F49" i="1" s="1"/>
  <c r="E47" i="1"/>
  <c r="F47" i="1" s="1"/>
  <c r="E44" i="1"/>
  <c r="E43" i="1" s="1"/>
  <c r="F43" i="1" s="1"/>
  <c r="E40" i="1"/>
  <c r="E39" i="1"/>
  <c r="E38" i="1" s="1"/>
  <c r="E36" i="1"/>
  <c r="E34" i="1"/>
  <c r="E30" i="1"/>
  <c r="F30" i="1" s="1"/>
  <c r="E28" i="1"/>
  <c r="F28" i="1" s="1"/>
  <c r="F174" i="2"/>
  <c r="F173" i="2"/>
  <c r="F172" i="2"/>
  <c r="F171" i="2"/>
  <c r="F170" i="2"/>
  <c r="F169" i="2"/>
  <c r="F168" i="2"/>
  <c r="F167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E146" i="2"/>
  <c r="E145" i="2" s="1"/>
  <c r="D146" i="2"/>
  <c r="D145" i="2" s="1"/>
  <c r="F144" i="2"/>
  <c r="F143" i="2"/>
  <c r="F142" i="2"/>
  <c r="F141" i="2"/>
  <c r="F140" i="2"/>
  <c r="F139" i="2"/>
  <c r="F138" i="2"/>
  <c r="F137" i="2"/>
  <c r="F136" i="2"/>
  <c r="F135" i="2"/>
  <c r="F134" i="2"/>
  <c r="F133" i="2"/>
  <c r="F125" i="2"/>
  <c r="F124" i="2"/>
  <c r="E123" i="2"/>
  <c r="E122" i="2" s="1"/>
  <c r="E121" i="2" s="1"/>
  <c r="E120" i="2" s="1"/>
  <c r="E119" i="2" s="1"/>
  <c r="E112" i="2" s="1"/>
  <c r="E111" i="2" s="1"/>
  <c r="D123" i="2"/>
  <c r="F118" i="2"/>
  <c r="F117" i="2"/>
  <c r="F116" i="2"/>
  <c r="F115" i="2"/>
  <c r="F114" i="2"/>
  <c r="F113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E97" i="2"/>
  <c r="E96" i="2" s="1"/>
  <c r="E95" i="2" s="1"/>
  <c r="E94" i="2" s="1"/>
  <c r="E93" i="2" s="1"/>
  <c r="E92" i="2" s="1"/>
  <c r="E91" i="2" s="1"/>
  <c r="D97" i="2"/>
  <c r="F90" i="2"/>
  <c r="F89" i="2"/>
  <c r="F88" i="2"/>
  <c r="F87" i="2"/>
  <c r="F86" i="2"/>
  <c r="F85" i="2"/>
  <c r="E84" i="2"/>
  <c r="E83" i="2" s="1"/>
  <c r="E82" i="2" s="1"/>
  <c r="D84" i="2"/>
  <c r="D83" i="2" s="1"/>
  <c r="F81" i="2"/>
  <c r="F80" i="2"/>
  <c r="F79" i="2"/>
  <c r="F78" i="2"/>
  <c r="F77" i="2"/>
  <c r="F76" i="2"/>
  <c r="F75" i="2"/>
  <c r="F74" i="2"/>
  <c r="E73" i="2"/>
  <c r="E72" i="2" s="1"/>
  <c r="D73" i="2"/>
  <c r="D72" i="2" s="1"/>
  <c r="F71" i="2"/>
  <c r="F70" i="2"/>
  <c r="F69" i="2"/>
  <c r="E68" i="2"/>
  <c r="E67" i="2" s="1"/>
  <c r="E66" i="2" s="1"/>
  <c r="E65" i="2" s="1"/>
  <c r="E64" i="2" s="1"/>
  <c r="D68" i="2"/>
  <c r="D67" i="2" s="1"/>
  <c r="F67" i="2" s="1"/>
  <c r="F63" i="2"/>
  <c r="E62" i="2"/>
  <c r="E61" i="2" s="1"/>
  <c r="E60" i="2" s="1"/>
  <c r="E59" i="2" s="1"/>
  <c r="E53" i="2" s="1"/>
  <c r="D62" i="2"/>
  <c r="D61" i="2" s="1"/>
  <c r="F58" i="2"/>
  <c r="F57" i="2"/>
  <c r="F56" i="2"/>
  <c r="F55" i="2"/>
  <c r="F54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E34" i="2"/>
  <c r="E33" i="2" s="1"/>
  <c r="E32" i="2" s="1"/>
  <c r="D34" i="2"/>
  <c r="D33" i="2" s="1"/>
  <c r="F31" i="2"/>
  <c r="F30" i="2"/>
  <c r="F29" i="2"/>
  <c r="E28" i="2"/>
  <c r="D28" i="2"/>
  <c r="D27" i="2" s="1"/>
  <c r="D26" i="2" s="1"/>
  <c r="F23" i="2"/>
  <c r="F22" i="2"/>
  <c r="F21" i="2"/>
  <c r="F20" i="2"/>
  <c r="F19" i="2"/>
  <c r="F18" i="2"/>
  <c r="F85" i="1"/>
  <c r="F84" i="1"/>
  <c r="F83" i="1"/>
  <c r="F82" i="1"/>
  <c r="F81" i="1"/>
  <c r="F80" i="1"/>
  <c r="E79" i="1"/>
  <c r="D79" i="1"/>
  <c r="F78" i="1"/>
  <c r="F76" i="1"/>
  <c r="D74" i="1"/>
  <c r="D73" i="1" s="1"/>
  <c r="F66" i="1"/>
  <c r="F65" i="1"/>
  <c r="F62" i="1"/>
  <c r="F58" i="1"/>
  <c r="F54" i="1"/>
  <c r="F50" i="1"/>
  <c r="F48" i="1"/>
  <c r="D46" i="1"/>
  <c r="D42" i="1" s="1"/>
  <c r="F45" i="1"/>
  <c r="F44" i="1"/>
  <c r="F41" i="1"/>
  <c r="F37" i="1"/>
  <c r="F35" i="1"/>
  <c r="F34" i="1"/>
  <c r="F33" i="1"/>
  <c r="F32" i="1"/>
  <c r="F31" i="1"/>
  <c r="F29" i="1"/>
  <c r="D27" i="1"/>
  <c r="D26" i="1" s="1"/>
  <c r="E52" i="1" l="1"/>
  <c r="E63" i="1"/>
  <c r="F63" i="1" s="1"/>
  <c r="D127" i="2"/>
  <c r="F127" i="2" s="1"/>
  <c r="E52" i="2"/>
  <c r="F72" i="2"/>
  <c r="F145" i="2"/>
  <c r="D126" i="2"/>
  <c r="F126" i="2" s="1"/>
  <c r="F123" i="2"/>
  <c r="F28" i="2"/>
  <c r="F97" i="2"/>
  <c r="E74" i="1"/>
  <c r="E73" i="1" s="1"/>
  <c r="E72" i="1" s="1"/>
  <c r="E56" i="1"/>
  <c r="E55" i="1" s="1"/>
  <c r="F55" i="1" s="1"/>
  <c r="E46" i="1"/>
  <c r="E42" i="1" s="1"/>
  <c r="E27" i="1"/>
  <c r="E26" i="1" s="1"/>
  <c r="F60" i="1"/>
  <c r="E59" i="1"/>
  <c r="F59" i="1" s="1"/>
  <c r="F61" i="1"/>
  <c r="F36" i="1"/>
  <c r="F74" i="1"/>
  <c r="F79" i="1"/>
  <c r="D82" i="2"/>
  <c r="F82" i="2" s="1"/>
  <c r="F83" i="2"/>
  <c r="D25" i="1"/>
  <c r="F33" i="2"/>
  <c r="D32" i="2"/>
  <c r="F32" i="2" s="1"/>
  <c r="F61" i="2"/>
  <c r="D25" i="2"/>
  <c r="F73" i="1"/>
  <c r="D72" i="1"/>
  <c r="F72" i="1" s="1"/>
  <c r="F42" i="1"/>
  <c r="E27" i="2"/>
  <c r="E26" i="2" s="1"/>
  <c r="E25" i="2" s="1"/>
  <c r="E24" i="2" s="1"/>
  <c r="F34" i="2"/>
  <c r="D96" i="2"/>
  <c r="D122" i="2"/>
  <c r="F73" i="2"/>
  <c r="D60" i="2"/>
  <c r="F62" i="2"/>
  <c r="D66" i="2"/>
  <c r="F68" i="2"/>
  <c r="F84" i="2"/>
  <c r="F146" i="2"/>
  <c r="E25" i="1" l="1"/>
  <c r="E23" i="1" s="1"/>
  <c r="F26" i="1"/>
  <c r="F52" i="1"/>
  <c r="E51" i="1"/>
  <c r="F51" i="1" s="1"/>
  <c r="E17" i="2"/>
  <c r="E16" i="2" s="1"/>
  <c r="E15" i="2" s="1"/>
  <c r="E13" i="2" s="1"/>
  <c r="F26" i="2"/>
  <c r="F27" i="1"/>
  <c r="F46" i="1"/>
  <c r="F56" i="1"/>
  <c r="D23" i="1"/>
  <c r="D59" i="2"/>
  <c r="F60" i="2"/>
  <c r="F27" i="2"/>
  <c r="D121" i="2"/>
  <c r="F122" i="2"/>
  <c r="D65" i="2"/>
  <c r="F66" i="2"/>
  <c r="D95" i="2"/>
  <c r="F96" i="2"/>
  <c r="F25" i="2"/>
  <c r="D24" i="2"/>
  <c r="E176" i="2" l="1"/>
  <c r="F25" i="1"/>
  <c r="D64" i="2"/>
  <c r="F64" i="2" s="1"/>
  <c r="F65" i="2"/>
  <c r="D120" i="2"/>
  <c r="F121" i="2"/>
  <c r="D17" i="2"/>
  <c r="F24" i="2"/>
  <c r="D53" i="2"/>
  <c r="F59" i="2"/>
  <c r="D94" i="2"/>
  <c r="F95" i="2"/>
  <c r="F23" i="1"/>
  <c r="J9" i="3"/>
  <c r="J8" i="3" s="1"/>
  <c r="J7" i="3" s="1"/>
  <c r="J6" i="3" s="1"/>
  <c r="D52" i="2" l="1"/>
  <c r="F52" i="2" s="1"/>
  <c r="F53" i="2"/>
  <c r="F120" i="2"/>
  <c r="D119" i="2"/>
  <c r="D112" i="2" s="1"/>
  <c r="D16" i="2"/>
  <c r="F17" i="2"/>
  <c r="F94" i="2"/>
  <c r="D93" i="2"/>
  <c r="F16" i="2" l="1"/>
  <c r="F119" i="2"/>
  <c r="D92" i="2"/>
  <c r="F93" i="2"/>
  <c r="F92" i="2" l="1"/>
  <c r="D91" i="2"/>
  <c r="D111" i="2"/>
  <c r="F111" i="2" s="1"/>
  <c r="F112" i="2"/>
  <c r="F91" i="2" l="1"/>
  <c r="D15" i="2"/>
  <c r="D13" i="2" l="1"/>
  <c r="F15" i="2"/>
  <c r="J13" i="3" l="1"/>
  <c r="J12" i="3" s="1"/>
  <c r="J11" i="3" s="1"/>
  <c r="J10" i="3" s="1"/>
  <c r="J5" i="3" s="1"/>
  <c r="J4" i="3" s="1"/>
  <c r="J3" i="3" s="1"/>
  <c r="F13" i="2"/>
  <c r="D176" i="2"/>
</calcChain>
</file>

<file path=xl/sharedStrings.xml><?xml version="1.0" encoding="utf-8"?>
<sst xmlns="http://schemas.openxmlformats.org/spreadsheetml/2006/main" count="822" uniqueCount="460">
  <si>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</si>
  <si>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</si>
  <si>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</si>
  <si>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</si>
  <si>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</si>
  <si>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</si>
  <si>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02811855</t>
  </si>
  <si>
    <t>Наименование финансового органа</t>
  </si>
  <si>
    <t>Администрация Мокробатайского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</si>
  <si>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</si>
  <si>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</si>
  <si>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</si>
  <si>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Мокробатайское сельское поселение Кагальницкого района</t>
  </si>
  <si>
    <t>по ОКТМО</t>
  </si>
  <si>
    <t>60622423</t>
  </si>
  <si>
    <t>Периодичность: месячная</t>
  </si>
  <si>
    <t>Единица измерения: руб.</t>
  </si>
  <si>
    <t xml:space="preserve">             по ОКЕИ</t>
  </si>
  <si>
    <t>383</t>
  </si>
  <si>
    <t>Бланк расходов (Подведомственные): 951_АДМИНИСТРАЦИЯ МОКРОБАТАЙСКОГО СЕЛЬСКОГО ПОСЕЛЕНИЯ_РБС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</si>
  <si>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</si>
  <si>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</si>
  <si>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</si>
  <si>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</si>
  <si>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</si>
  <si>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</si>
  <si>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</si>
  <si>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</si>
  <si>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</si>
  <si>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</si>
  <si>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</si>
  <si>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</si>
  <si>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</si>
  <si>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</si>
  <si>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</si>
  <si>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</si>
  <si>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</si>
  <si>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</si>
  <si>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</si>
  <si>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</si>
  <si>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</si>
  <si>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</si>
  <si>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</si>
  <si>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</si>
  <si>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</si>
  <si>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</si>
  <si>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</si>
  <si>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</si>
  <si>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</si>
  <si>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</si>
  <si>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</si>
  <si>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</si>
  <si>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</si>
  <si>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</si>
  <si>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</si>
  <si>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</si>
  <si>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</si>
  <si>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</si>
  <si>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</si>
  <si>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</si>
  <si>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</si>
  <si>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</si>
  <si>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</si>
  <si>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</si>
  <si>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</si>
  <si>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</si>
  <si>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</si>
  <si>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</si>
  <si>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</si>
  <si>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</si>
  <si>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</si>
  <si>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</si>
  <si>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</si>
  <si>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</si>
  <si>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</si>
  <si>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</si>
  <si>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</si>
  <si>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</si>
  <si>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</si>
  <si>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</si>
  <si>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</si>
  <si>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</si>
  <si>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</si>
  <si>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</si>
  <si>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</si>
  <si>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</si>
  <si>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</si>
  <si>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</si>
  <si>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</si>
  <si>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</si>
  <si>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</si>
  <si>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</si>
  <si>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</si>
  <si>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</si>
  <si>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</si>
  <si>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</si>
  <si>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</si>
  <si>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</si>
  <si>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</si>
  <si>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</si>
  <si>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</si>
  <si>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</si>
  <si>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</si>
  <si>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</si>
  <si>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</si>
  <si>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</si>
  <si>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</si>
  <si>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</si>
  <si>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</si>
  <si>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</si>
  <si>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</si>
  <si>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</si>
  <si>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</si>
  <si>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</si>
  <si>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</si>
  <si>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</si>
  <si>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</si>
  <si>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</si>
  <si>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</si>
  <si>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</si>
  <si>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</si>
  <si>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</si>
  <si>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</si>
  <si>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</si>
  <si>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</si>
  <si>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</si>
  <si>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</si>
  <si>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</si>
  <si>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</si>
  <si>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</si>
  <si>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</si>
  <si>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</si>
  <si>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</si>
  <si>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</si>
  <si>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</si>
  <si>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</si>
  <si>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</si>
  <si>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</si>
  <si>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</si>
  <si>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</si>
  <si>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951 20805000100000150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</si>
  <si>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</si>
  <si>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</si>
  <si>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</si>
  <si>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</si>
  <si>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</si>
  <si>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</si>
  <si>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МОКРОБАТАЙСКОГО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</si>
  <si>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</si>
  <si>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</si>
  <si>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</si>
  <si>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</si>
  <si>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</si>
  <si>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</si>
  <si>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951 0104 0200000000 000 </t>
  </si>
  <si>
    <t>Подпрограмма «Пожарная безопасность»</t>
  </si>
  <si>
    <t xml:space="preserve">951 0104 0210000000 000 </t>
  </si>
  <si>
    <t>Мероприятия по пожарной безопасности в рамках подпрограммы "Пожарная безопасность" в муниципальной программы "Защита населения и территории от чрезвычайных ситуаций и обеспечение пожарной безопасности</t>
  </si>
  <si>
    <t xml:space="preserve">951 0104 0210027040 000 </t>
  </si>
  <si>
    <t>Закупка товаров, работ и услуг для обеспечения государственных (муниципальных) нужд</t>
  </si>
  <si>
    <t xml:space="preserve">951 0104 0210027040 200 </t>
  </si>
  <si>
    <t>Иные закупки товаров, работ и услуг для обеспечения государственных (муниципальных) нужд</t>
  </si>
  <si>
    <t xml:space="preserve">951 0104 0210027040 240 </t>
  </si>
  <si>
    <t>Прочая закупка товаров, работ и услуг</t>
  </si>
  <si>
    <t xml:space="preserve">951 0104 0210027040 244 </t>
  </si>
  <si>
    <t>Муниципальная программа Мокробатайского сельского поселения«Управление муниципальными финансами и создание условий для эффективного управления муниципальными финансами в Мокробатайском сельском поселении"</t>
  </si>
  <si>
    <t xml:space="preserve">951 0104 0900000000 000 </t>
  </si>
  <si>
    <t>Подпрограмма "Нормативно-методическое, информационное обеспечение и организация бюджетного процесса"</t>
  </si>
  <si>
    <t xml:space="preserve">951 0104 0920000000 000 </t>
  </si>
  <si>
    <t>Расходы на выплаты по оплате труда работников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(Расходы на выплаты персоналу государственных (муниципальных) органов)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</si>
  <si>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</si>
  <si>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</si>
  <si>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</si>
  <si>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</si>
  <si>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</si>
  <si>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</si>
  <si>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</si>
  <si>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</si>
  <si>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</si>
  <si>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</si>
  <si>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</si>
  <si>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 в Мокробатайском сельском поселении»</t>
  </si>
  <si>
    <t xml:space="preserve">951 0104 0920000190 000 </t>
  </si>
  <si>
    <t xml:space="preserve">951 0104 0920000190 200 </t>
  </si>
  <si>
    <t xml:space="preserve">951 0104 0920000190 240 </t>
  </si>
  <si>
    <t xml:space="preserve">951 0104 0920000190 244 </t>
  </si>
  <si>
    <t>Закупка энергетических ресурсов</t>
  </si>
  <si>
    <t xml:space="preserve">951 0104 0920000190 247 </t>
  </si>
  <si>
    <t>Расходы на обеспечение функций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 Передача полномочий Администрации Кагальницкого района полномочий Администрации Мокробатайского сельского поселения по осуществлению внутреннего муниципального финансового контроля</t>
  </si>
  <si>
    <t xml:space="preserve">951 0104 0920085110 000 </t>
  </si>
  <si>
    <t>Межбюджетные трансферты</t>
  </si>
  <si>
    <t xml:space="preserve">951 0104 0920085110 500 </t>
  </si>
  <si>
    <t>Иные межбюджетные трансферты</t>
  </si>
  <si>
    <t xml:space="preserve">951 0104 0920085110 540 </t>
  </si>
  <si>
    <t>Иные непрограммные мероприятия</t>
  </si>
  <si>
    <t xml:space="preserve">951 0104 8900000000 000 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</si>
  <si>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</si>
  <si>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иных функций муниципальных органов Мокробатайского сельского поселения»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</si>
  <si>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</si>
  <si>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</si>
  <si>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</si>
  <si>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</si>
  <si>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Резервные фонды</t>
  </si>
  <si>
    <t xml:space="preserve">951 0111 0000000000 000 </t>
  </si>
  <si>
    <t>Непрограммные расходы муниципальных органов Мокробатайского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</si>
  <si>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</si>
  <si>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</si>
  <si>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</si>
  <si>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Мокробатайского сельского поселения на финансовое обеспечение непредвиденных расходов в рамках непрограммных расходов муниципальных органов Мокробатайского сельского поселения</t>
  </si>
  <si>
    <t xml:space="preserve">951 0111 9910090600 000 </t>
  </si>
  <si>
    <t>Иные бюджетные ассигнования</t>
  </si>
  <si>
    <t xml:space="preserve">951 0111 9910090600 800 </t>
  </si>
  <si>
    <t>Резервные средства</t>
  </si>
  <si>
    <t xml:space="preserve">951 0111 9910090600 870 </t>
  </si>
  <si>
    <t>Другие общегосударственные вопросы</t>
  </si>
  <si>
    <t xml:space="preserve">951 0113 0000000000 000 </t>
  </si>
  <si>
    <t>Муниципальная программа Мокробатайского сельского поселения «Обеспечение общественного порядка»</t>
  </si>
  <si>
    <t xml:space="preserve">951 0113 0700000000 000 </t>
  </si>
  <si>
    <t>Подпрограмма «Противодействие коррупции»</t>
  </si>
  <si>
    <t xml:space="preserve">951 0113 0710000000 000 </t>
  </si>
  <si>
    <t>Расходы на мероприятия информационно-пропагандистского направления в рамках подпрограммы "Противодействие коррупции" муниципальной программы Мокробатайского сельского поселения "Обеспечение общественного порядка"</t>
  </si>
  <si>
    <t xml:space="preserve">951 0113 0710027080 000 </t>
  </si>
  <si>
    <t xml:space="preserve">951 0113 0710027080 200 </t>
  </si>
  <si>
    <t xml:space="preserve">951 0113 0710027080 240 </t>
  </si>
  <si>
    <t xml:space="preserve">951 0113 0710027080 244 </t>
  </si>
  <si>
    <t>Подпрограмма "Профилактика экстремизма и терроризма в Мокробатайском сельском поселении"</t>
  </si>
  <si>
    <t xml:space="preserve">951 0113 0720000000 000 </t>
  </si>
  <si>
    <t>Расходы на мероприятия информационно-пропагандистского направления в рамках подпрограммы "Профилактика экстремизма и терроризма в Мокробатайском сельском поселении" муниципальной программы Мокробатайского сельского поселения "Обеспечение общественного порядка"</t>
  </si>
  <si>
    <t xml:space="preserve">951 0113 0720027090 000 </t>
  </si>
  <si>
    <t xml:space="preserve">951 0113 0720027090 200 </t>
  </si>
  <si>
    <t xml:space="preserve">951 0113 0720027090 240 </t>
  </si>
  <si>
    <t xml:space="preserve">951 0113 0720027090 244 </t>
  </si>
  <si>
    <t xml:space="preserve">951 0113 0900000000 000 </t>
  </si>
  <si>
    <t xml:space="preserve">951 0113 0920000000 000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</si>
  <si>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</si>
  <si>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951 0113 0920099990 000 </t>
  </si>
  <si>
    <t xml:space="preserve">951 0113 0920099990 800 </t>
  </si>
  <si>
    <t>Уплата налогов, сборов и иных платежей</t>
  </si>
  <si>
    <t xml:space="preserve">951 0113 0920099990 850 </t>
  </si>
  <si>
    <t>Уплата налога на имущество организаций и земельного налога</t>
  </si>
  <si>
    <t xml:space="preserve">951 0113 0920099990 851 </t>
  </si>
  <si>
    <t>Уплата прочих налогов, сборов</t>
  </si>
  <si>
    <t xml:space="preserve">951 0113 0920099990 852 </t>
  </si>
  <si>
    <t>Уплата иных платежей</t>
  </si>
  <si>
    <t xml:space="preserve">951 0113 0920099990 853 </t>
  </si>
  <si>
    <t>Муниципальная программа Мокробатайского сельского поселения «Развитие информационного общества Мокробатайского сельского поселения»</t>
  </si>
  <si>
    <t xml:space="preserve">951 0113 1000000000 000 </t>
  </si>
  <si>
    <t>Муниципальная программа "Развитие информационного общества Мокробатайского сельского поселения"</t>
  </si>
  <si>
    <t xml:space="preserve">951 0113 1010000000 000 </t>
  </si>
  <si>
    <t>Расходы по освещению деятельности муниципальных органов Мокробатайского сельского поселения на официальном сайте а сети интернет Муниципальной программы "Развитие информационного общества Мокробатайского сельского поселения"</t>
  </si>
  <si>
    <t xml:space="preserve">951 0113 1010027120 000 </t>
  </si>
  <si>
    <t xml:space="preserve">951 0113 1010027120 200 </t>
  </si>
  <si>
    <t xml:space="preserve">951 0113 1010027120 240 </t>
  </si>
  <si>
    <t xml:space="preserve">951 0113 1010027120 244 </t>
  </si>
  <si>
    <t>Расходы по освещению деятельности муниципальных органов Мокробатайского сельского поселения через печатное издание "Муниципальный вестник" Мокробатайского сельского поселения в рамках подпрораммы "Развитие информационного общества Мокробатайского сельского поселения"</t>
  </si>
  <si>
    <t xml:space="preserve">951 0113 1010027130 000 </t>
  </si>
  <si>
    <t xml:space="preserve">951 0113 1010027130 200 </t>
  </si>
  <si>
    <t xml:space="preserve">951 0113 1010027130 240 </t>
  </si>
  <si>
    <t xml:space="preserve">951 0113 1010027130 244 </t>
  </si>
  <si>
    <t xml:space="preserve">951 0113 9900000000 000 </t>
  </si>
  <si>
    <t xml:space="preserve">951 0113 9990000000 000 </t>
  </si>
  <si>
    <t>Реализация направления расходов в рамках непрограммных расходов муниципальных органов Мокробатайского сельского поселения</t>
  </si>
  <si>
    <t xml:space="preserve">951 0113 9990099990 000 </t>
  </si>
  <si>
    <t>951 0113 9990099990 200</t>
  </si>
  <si>
    <t>951 0113 9990099990 240</t>
  </si>
  <si>
    <t>951 0113 9990099990 244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</si>
  <si>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</si>
  <si>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</si>
  <si>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</si>
  <si>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</si>
  <si>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</si>
  <si>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</si>
  <si>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</si>
  <si>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</si>
  <si>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</si>
  <si>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Мокробатайского сельского поселения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</si>
  <si>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</si>
  <si>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</si>
  <si>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</si>
  <si>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</si>
  <si>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</si>
  <si>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 xml:space="preserve">951 0203 8990051180 200 </t>
  </si>
  <si>
    <t xml:space="preserve">951 0203 8990051180 240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</si>
  <si>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</si>
  <si>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</si>
  <si>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</si>
  <si>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</si>
  <si>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</si>
  <si>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951 0310 0200000000 000 </t>
  </si>
  <si>
    <t>Подпрограмма «Защита от чрезвычайных ситуаций»</t>
  </si>
  <si>
    <t xml:space="preserve">951 0310 0220000000 000 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</si>
  <si>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Мокробатайского сельского поселения «Защита населения и территории от чрезвычайных ситуаций и обеспечение пожарной безопасности»</t>
  </si>
  <si>
    <t xml:space="preserve">951 0310 0220027030 000 </t>
  </si>
  <si>
    <t xml:space="preserve">951 0310 0220027030 200 </t>
  </si>
  <si>
    <t xml:space="preserve">951 0310 0220027030 240 </t>
  </si>
  <si>
    <t xml:space="preserve">951 0310 0220027030 244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</si>
  <si>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</si>
  <si>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</si>
  <si>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</si>
  <si>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</si>
  <si>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Мокробатайского сельского поселения «Энергосбережение и повышение энергетической эффективности в Мокробатайском сельском поселении»</t>
  </si>
  <si>
    <t xml:space="preserve">951 0503 0100000000 000 </t>
  </si>
  <si>
    <t>Подпрограмма «Энергосбережение и энергетическая  эффективность»</t>
  </si>
  <si>
    <t xml:space="preserve">951 0503 0110000000 000 </t>
  </si>
  <si>
    <t>Мероприятия по повышению энергетической эффективности в рамках подпрограммы «Энергосбережение и энергетическая эффективность» муниципальной программы Мокробатайского сельского поселения «Энергосбережение и повышение энергетической эффективности в Мокробатайском сельском поселении</t>
  </si>
  <si>
    <t xml:space="preserve">951 0503 0110027010 000 </t>
  </si>
  <si>
    <t xml:space="preserve">951 0503 0110027010 200 </t>
  </si>
  <si>
    <t xml:space="preserve">951 0503 0110027010 240 </t>
  </si>
  <si>
    <t xml:space="preserve">951 0503 0110027010 244 </t>
  </si>
  <si>
    <t>Муниципальная программа Мокробатайского сельского поселения "Благоустройство территории Мокробатайского сельского поселения"</t>
  </si>
  <si>
    <t xml:space="preserve">951 0503 0300000000 000 </t>
  </si>
  <si>
    <t>Подпрограмма"Благоустройство территории Мокробатайского сельского поселения"</t>
  </si>
  <si>
    <t xml:space="preserve">951 0503 0310000000 000 </t>
  </si>
  <si>
    <t>Расходы на содержание объектов благоустройства в рамках подпрограммы"Благоустройство территории Мокробатайского сельского поселения" муниципальной программы Мокробатайского сельского поселения"Благоустройство территории Мокробатайского сельского поселения"</t>
  </si>
  <si>
    <t xml:space="preserve">951 0503 0310027060 000 </t>
  </si>
  <si>
    <t xml:space="preserve">951 0503 0310027060 200 </t>
  </si>
  <si>
    <t xml:space="preserve">951 0503 0310027060 240 </t>
  </si>
  <si>
    <t xml:space="preserve">951 0503 0310027060 244 </t>
  </si>
  <si>
    <t xml:space="preserve">951 0503 0310027060 247 </t>
  </si>
  <si>
    <t xml:space="preserve">951 0503 9990099990 000 </t>
  </si>
  <si>
    <t>951 0503 9990099990 200</t>
  </si>
  <si>
    <t>951 0503 9990099990 240</t>
  </si>
  <si>
    <t>951 0503 9990099990 244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</si>
  <si>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</si>
  <si>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</si>
  <si>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</si>
  <si>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</si>
  <si>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</si>
  <si>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951 0705 0920000000 000 </t>
  </si>
  <si>
    <t>Расходы на повышение квалификации работников муниципальных органов Мокробатайского сельского поселения в рамках подпрограммы «Нормативно-методическое, информационное обеспечение и организация бюджетного процесса» муниципальной программы Мокробатайского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</si>
  <si>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951 0705 0920027160 000 </t>
  </si>
  <si>
    <t xml:space="preserve">951 0705 0920027160 200 </t>
  </si>
  <si>
    <t xml:space="preserve">951 0705 0920027160 240 </t>
  </si>
  <si>
    <t xml:space="preserve">951 0705 0920027160 244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</si>
  <si>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</si>
  <si>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</si>
  <si>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</si>
  <si>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</si>
  <si>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951 0801 0200000000 000 </t>
  </si>
  <si>
    <t xml:space="preserve">951 0801 0210000000 000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</si>
  <si>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«Пожарная безопасность» муниципальной программы Мокробатайского сельского поселения «Пожарная безопасность и защита населения и территории от чрезвычайных ситуаций»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</si>
  <si>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</si>
  <si>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</si>
  <si>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</si>
  <si>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</si>
  <si>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</si>
  <si>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</si>
  <si>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</si>
  <si>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Муниципальная программа Мокробатайского сельского поселения "Развитие культуры" Мокробатайского сельского поселения</t>
  </si>
  <si>
    <t xml:space="preserve">951 0801 0500000000 000 </t>
  </si>
  <si>
    <t>Подпрограмма «Развитие культуры» Мокробатайского сельского поселения</t>
  </si>
  <si>
    <t xml:space="preserve">951 0801 0510000000 000 </t>
  </si>
  <si>
    <t>Расходы на обеспечение деятельности (оказание услуг) муниципальных учреждений Мокробатайского сельского поселения в рамках подпрограммы «Развитие культуры» муниципальной программы Мокробатайского сельского поселения «Развитие культуры»</t>
  </si>
  <si>
    <t xml:space="preserve">951 0801 0510000590 000 </t>
  </si>
  <si>
    <t xml:space="preserve">951 0801 0510000590 600 </t>
  </si>
  <si>
    <t xml:space="preserve">951 0801 0510000590 610 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</si>
  <si>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</si>
  <si>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</si>
  <si>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</si>
  <si>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</si>
  <si>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</si>
  <si>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</si>
  <si>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</si>
  <si>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</si>
  <si>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Социальное обеспечение и иные выплаты населению</t>
  </si>
  <si>
    <t xml:space="preserve">951 1001 9990099990 300 </t>
  </si>
  <si>
    <t>Публичные нормативные социальные выплаты гражданам</t>
  </si>
  <si>
    <t xml:space="preserve">951 1001 9990099990 310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</si>
  <si>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</si>
  <si>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</si>
  <si>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</si>
  <si>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</si>
  <si>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</si>
  <si>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</si>
  <si>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Мокробатайского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</si>
  <si>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</si>
  <si>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</si>
  <si>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</si>
  <si>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"Развитие физической культуры и массового спорта на территории муниципального образования" Муниципальной программы Мокробатайского сельского поселения "Развитие физической культуры и спорта"</t>
  </si>
  <si>
    <t xml:space="preserve">951 1101 0610027070 000 </t>
  </si>
  <si>
    <t xml:space="preserve">951 1101 0610027070 200 </t>
  </si>
  <si>
    <t xml:space="preserve">951 1101 0610027070 240 </t>
  </si>
  <si>
    <t xml:space="preserve">951 1101 0610027070 244 </t>
  </si>
  <si>
    <t>Результат исполнения бюджета (дефицит / профицит)</t>
  </si>
  <si>
    <t>450</t>
  </si>
  <si>
    <t xml:space="preserve">x                    </t>
  </si>
  <si>
    <t>Наименование показателя</t>
  </si>
  <si>
    <t>Код источника финансирования дефицита бюджета по бюджетной классификации</t>
  </si>
  <si>
    <t>1</t>
  </si>
  <si>
    <t>2</t>
  </si>
  <si>
    <t>3</t>
  </si>
  <si>
    <t>Источники финансирования дефицита бюджета - всего, в том числе:</t>
  </si>
  <si>
    <t>500</t>
  </si>
  <si>
    <t>Х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</si>
  <si>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</si>
  <si>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</si>
  <si>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</si>
  <si>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</si>
  <si>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</si>
  <si>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</si>
  <si>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</si>
  <si>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</si>
  <si>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</si>
  <si>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</si>
  <si>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</si>
  <si>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</si>
  <si>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</si>
  <si>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</si>
  <si>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</si>
  <si>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</si>
  <si>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</si>
  <si>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</si>
  <si>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</si>
  <si>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</si>
  <si>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И.В. Гончарова</t>
  </si>
  <si>
    <t xml:space="preserve">                       Руководитель</t>
  </si>
  <si>
    <t>(подпись)</t>
  </si>
  <si>
    <t>(расшифровка подписи)</t>
  </si>
  <si>
    <t xml:space="preserve">                 Главный бухгалтер             </t>
  </si>
  <si>
    <t>Л.В. Быченко</t>
  </si>
  <si>
    <t xml:space="preserve">                  Заведующий  сектором экономики и финансов  </t>
  </si>
  <si>
    <t>М.П. Олешко</t>
  </si>
  <si>
    <t>Доходы/EXPORT_SRC_KIND</t>
  </si>
  <si>
    <t>ПОС</t>
  </si>
  <si>
    <t>Доходы/FORM_CODE</t>
  </si>
  <si>
    <t>117</t>
  </si>
  <si>
    <t>Доходы/REG_DATE</t>
  </si>
  <si>
    <t>01.01.2024</t>
  </si>
  <si>
    <t>Доходы/RANGE_NAMES</t>
  </si>
  <si>
    <t>Доходы/EXPORT_VB_CODE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</si>
  <si>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</si>
  <si>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</si>
  <si>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</si>
  <si>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</si>
  <si>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</si>
  <si>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C:\Users\Литта\Desktop\Выгрузка БФТ\117M01.txt</t>
  </si>
  <si>
    <t>Доходы/EXPORT_SRC_CODE</t>
  </si>
  <si>
    <t>Доходы/PERIOD</t>
  </si>
  <si>
    <t>на 01 октября 2024 г.</t>
  </si>
  <si>
    <t>951 11715030100011150</t>
  </si>
  <si>
    <t>951 11715030100021150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</si>
  <si>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</si>
  <si>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</si>
  <si>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</si>
  <si>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(благоустройство детской игровой площадки п.Мокрый Батай, ул.ПМК,11-б физическими лицами)</t>
  </si>
  <si>
    <t>Инициативные платежи, зачисляемые в бюджеты сельских поселений (благоустройство детской игровой площадки п. Мокрый Батай, ул. ПМК, 11-б юридическими лицами)</t>
  </si>
  <si>
    <t>000 11715030100000150</t>
  </si>
  <si>
    <t>000 11700000000000000</t>
  </si>
  <si>
    <t>000 11715000000000000</t>
  </si>
  <si>
    <t>НДФЛ части суммы налога, превышающей 650 000 рублей, относящейся к части налоговой базы, превышающей 5 000 000 рублей</t>
  </si>
  <si>
    <t>Муниципальная программа "Формирование современной городской среды территории муниципальгого образования "Мокробатайское сельское поселение"</t>
  </si>
  <si>
    <t>Благоустройство общественных территорий Субсидия на реализацию мероприятий по благоустройству общественных территорий в рамках подпрограммы Мокробатайского сельского поселения "Благоустройство общественных территорий Мокробатайского сельского поселения"муниципальной программы "Формирование современной городской среды территории Мокробатайского сельского поселения"</t>
  </si>
  <si>
    <t>Расходы на реализацию мероприятий по благоустройству общественных территорий, в рамках подпрограммы Мокробатайского сельского поселения «Благоустройство общественных территорий» муниципальной программы «Формирование современной городской среды территории Мокробатайского сельского поселения (Иные закупки товаров, работ и услуг для обеспечения государственных (муниципальных) нужд)</t>
  </si>
  <si>
    <t xml:space="preserve">951 0503 0400000000 000 </t>
  </si>
  <si>
    <t xml:space="preserve">951 0503 0430000000 000 </t>
  </si>
  <si>
    <t xml:space="preserve">951 0503 0430027170 000 </t>
  </si>
  <si>
    <t xml:space="preserve">951 0503 0430027170 200 </t>
  </si>
  <si>
    <t xml:space="preserve">951 0503 0430027170 240 </t>
  </si>
  <si>
    <t xml:space="preserve">951 0503 0430027170 244 </t>
  </si>
  <si>
    <t>01 октября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</si>
</sst>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[$-419]#&quot; &quot;###&quot; &quot;###&quot; &quot;###&quot; &quot;##0.00"/>
  </numFmts>
  <fonts count="11" x14ac:knownFonts="1">
    <font>
      <sz val="11"/>
      <name val="Calibri"/>
    </font>
    <font>
      <sz val="10"/>
      <name val="Arial"/>
      <family val="2"/>
      <charset val="204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1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0" borderId="0" xfId="0" applyNumberFormat="1" applyFont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3" fillId="0" borderId="4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left"/>
    </xf>
    <xf numFmtId="49" fontId="3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center"/>
    </xf>
    <xf numFmtId="0" fontId="4" fillId="0" borderId="0" xfId="0" applyNumberFormat="1" applyFont="1"/>
    <xf numFmtId="0" fontId="2" fillId="0" borderId="0" xfId="0" applyNumberFormat="1" applyFont="1"/>
    <xf numFmtId="0" fontId="3" fillId="0" borderId="2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left" wrapText="1"/>
    </xf>
    <xf numFmtId="49" fontId="3" fillId="0" borderId="26" xfId="0" applyNumberFormat="1" applyFont="1" applyBorder="1" applyAlignment="1">
      <alignment horizontal="center" wrapText="1"/>
    </xf>
    <xf numFmtId="49" fontId="3" fillId="0" borderId="27" xfId="0" applyNumberFormat="1" applyFont="1" applyBorder="1" applyAlignment="1">
      <alignment horizontal="center"/>
    </xf>
    <xf numFmtId="4" fontId="3" fillId="0" borderId="28" xfId="0" applyNumberFormat="1" applyFont="1" applyBorder="1" applyAlignment="1">
      <alignment horizontal="right"/>
    </xf>
    <xf numFmtId="49" fontId="3" fillId="0" borderId="29" xfId="0" applyNumberFormat="1" applyFont="1" applyBorder="1" applyAlignment="1">
      <alignment horizontal="left" wrapText="1"/>
    </xf>
    <xf numFmtId="49" fontId="3" fillId="0" borderId="30" xfId="0" applyNumberFormat="1" applyFont="1" applyBorder="1" applyAlignment="1">
      <alignment horizontal="center" wrapText="1"/>
    </xf>
    <xf numFmtId="49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49" fontId="3" fillId="0" borderId="34" xfId="0" applyNumberFormat="1" applyFont="1" applyBorder="1" applyAlignment="1">
      <alignment horizontal="left" wrapText="1"/>
    </xf>
    <xf numFmtId="49" fontId="3" fillId="0" borderId="35" xfId="0" applyNumberFormat="1" applyFont="1" applyBorder="1" applyAlignment="1">
      <alignment horizontal="center" wrapText="1"/>
    </xf>
    <xf numFmtId="49" fontId="3" fillId="0" borderId="36" xfId="0" applyNumberFormat="1" applyFont="1" applyBorder="1" applyAlignment="1">
      <alignment horizontal="center"/>
    </xf>
    <xf numFmtId="4" fontId="3" fillId="0" borderId="37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right"/>
    </xf>
    <xf numFmtId="165" fontId="3" fillId="0" borderId="34" xfId="0" applyNumberFormat="1" applyFont="1" applyBorder="1" applyAlignment="1">
      <alignment horizontal="left" wrapText="1"/>
    </xf>
    <xf numFmtId="4" fontId="3" fillId="0" borderId="28" xfId="0" applyNumberFormat="1" applyFont="1" applyBorder="1" applyAlignment="1">
      <alignment horizontal="right" vertical="center" wrapText="1"/>
    </xf>
    <xf numFmtId="0" fontId="3" fillId="0" borderId="39" xfId="0" applyNumberFormat="1" applyFont="1" applyBorder="1" applyAlignment="1">
      <alignment horizontal="left"/>
    </xf>
    <xf numFmtId="0" fontId="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vertical="center" wrapText="1"/>
    </xf>
    <xf numFmtId="49" fontId="3" fillId="0" borderId="48" xfId="0" applyNumberFormat="1" applyFont="1" applyBorder="1" applyAlignment="1">
      <alignment horizontal="center" vertical="center" wrapText="1"/>
    </xf>
    <xf numFmtId="49" fontId="3" fillId="0" borderId="49" xfId="0" applyNumberFormat="1" applyFont="1" applyBorder="1" applyAlignment="1">
      <alignment vertical="center"/>
    </xf>
    <xf numFmtId="0" fontId="3" fillId="0" borderId="36" xfId="0" applyNumberFormat="1" applyFont="1" applyBorder="1" applyAlignment="1">
      <alignment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left" wrapText="1"/>
    </xf>
    <xf numFmtId="49" fontId="5" fillId="0" borderId="50" xfId="0" applyNumberFormat="1" applyFont="1" applyBorder="1" applyAlignment="1">
      <alignment horizontal="center" wrapText="1"/>
    </xf>
    <xf numFmtId="49" fontId="5" fillId="0" borderId="36" xfId="0" applyNumberFormat="1" applyFont="1" applyBorder="1" applyAlignment="1">
      <alignment horizontal="center"/>
    </xf>
    <xf numFmtId="4" fontId="5" fillId="0" borderId="37" xfId="0" applyNumberFormat="1" applyFont="1" applyBorder="1" applyAlignment="1">
      <alignment horizontal="right"/>
    </xf>
    <xf numFmtId="4" fontId="5" fillId="0" borderId="36" xfId="0" applyNumberFormat="1" applyFont="1" applyBorder="1" applyAlignment="1">
      <alignment horizontal="right"/>
    </xf>
    <xf numFmtId="4" fontId="5" fillId="0" borderId="38" xfId="0" applyNumberFormat="1" applyFont="1" applyBorder="1" applyAlignment="1">
      <alignment horizontal="right"/>
    </xf>
    <xf numFmtId="4" fontId="1" fillId="0" borderId="0" xfId="0" applyNumberFormat="1" applyFont="1"/>
    <xf numFmtId="0" fontId="3" fillId="0" borderId="29" xfId="0" applyNumberFormat="1" applyFont="1" applyBorder="1"/>
    <xf numFmtId="0" fontId="4" fillId="0" borderId="30" xfId="0" applyNumberFormat="1" applyFont="1" applyBorder="1"/>
    <xf numFmtId="0" fontId="4" fillId="0" borderId="31" xfId="0" applyNumberFormat="1" applyFont="1" applyBorder="1" applyAlignment="1">
      <alignment horizontal="center"/>
    </xf>
    <xf numFmtId="0" fontId="4" fillId="0" borderId="32" xfId="0" applyNumberFormat="1" applyFont="1" applyBorder="1" applyAlignment="1">
      <alignment horizontal="right"/>
    </xf>
    <xf numFmtId="0" fontId="4" fillId="0" borderId="32" xfId="0" applyNumberFormat="1" applyFont="1" applyBorder="1"/>
    <xf numFmtId="0" fontId="4" fillId="0" borderId="33" xfId="0" applyNumberFormat="1" applyFont="1" applyBorder="1"/>
    <xf numFmtId="49" fontId="3" fillId="0" borderId="51" xfId="0" applyNumberFormat="1" applyFont="1" applyBorder="1" applyAlignment="1">
      <alignment horizontal="center" wrapText="1"/>
    </xf>
    <xf numFmtId="4" fontId="3" fillId="0" borderId="27" xfId="0" applyNumberFormat="1" applyFont="1" applyBorder="1" applyAlignment="1">
      <alignment horizontal="right"/>
    </xf>
    <xf numFmtId="4" fontId="3" fillId="0" borderId="52" xfId="0" applyNumberFormat="1" applyFont="1" applyBorder="1" applyAlignment="1">
      <alignment horizontal="right"/>
    </xf>
    <xf numFmtId="165" fontId="3" fillId="0" borderId="25" xfId="0" applyNumberFormat="1" applyFont="1" applyBorder="1" applyAlignment="1">
      <alignment horizontal="left" wrapText="1"/>
    </xf>
    <xf numFmtId="4" fontId="5" fillId="0" borderId="28" xfId="0" applyNumberFormat="1" applyFont="1" applyBorder="1" applyAlignment="1">
      <alignment horizontal="right"/>
    </xf>
    <xf numFmtId="4" fontId="5" fillId="0" borderId="27" xfId="0" applyNumberFormat="1" applyFont="1" applyBorder="1" applyAlignment="1">
      <alignment horizontal="right"/>
    </xf>
    <xf numFmtId="0" fontId="4" fillId="0" borderId="8" xfId="0" applyNumberFormat="1" applyFont="1" applyBorder="1"/>
    <xf numFmtId="0" fontId="4" fillId="0" borderId="53" xfId="0" applyNumberFormat="1" applyFont="1" applyBorder="1"/>
    <xf numFmtId="0" fontId="4" fillId="0" borderId="53" xfId="0" applyNumberFormat="1" applyFont="1" applyBorder="1" applyAlignment="1">
      <alignment horizontal="center"/>
    </xf>
    <xf numFmtId="0" fontId="4" fillId="0" borderId="53" xfId="0" applyNumberFormat="1" applyFont="1" applyBorder="1" applyAlignment="1">
      <alignment horizontal="right"/>
    </xf>
    <xf numFmtId="49" fontId="3" fillId="0" borderId="52" xfId="0" applyNumberFormat="1" applyFont="1" applyBorder="1" applyAlignment="1">
      <alignment horizontal="left" wrapText="1"/>
    </xf>
    <xf numFmtId="49" fontId="3" fillId="0" borderId="54" xfId="0" applyNumberFormat="1" applyFont="1" applyBorder="1" applyAlignment="1">
      <alignment horizontal="center" wrapText="1"/>
    </xf>
    <xf numFmtId="49" fontId="3" fillId="0" borderId="55" xfId="0" applyNumberFormat="1" applyFont="1" applyBorder="1" applyAlignment="1">
      <alignment horizontal="center"/>
    </xf>
    <xf numFmtId="4" fontId="3" fillId="0" borderId="56" xfId="0" applyNumberFormat="1" applyFont="1" applyBorder="1" applyAlignment="1">
      <alignment horizontal="right"/>
    </xf>
    <xf numFmtId="4" fontId="3" fillId="0" borderId="57" xfId="0" applyNumberFormat="1" applyFont="1" applyBorder="1" applyAlignment="1">
      <alignment horizontal="right"/>
    </xf>
    <xf numFmtId="0" fontId="6" fillId="0" borderId="0" xfId="0" applyNumberFormat="1" applyFont="1"/>
    <xf numFmtId="0" fontId="8" fillId="0" borderId="0" xfId="0" applyNumberFormat="1" applyFont="1"/>
    <xf numFmtId="0" fontId="8" fillId="0" borderId="0" xfId="0" applyNumberFormat="1" applyFont="1" applyAlignment="1">
      <alignment horizontal="left" wrapText="1"/>
    </xf>
    <xf numFmtId="0" fontId="8" fillId="0" borderId="0" xfId="0" applyNumberFormat="1" applyFont="1" applyAlignment="1">
      <alignment vertical="top" wrapText="1"/>
    </xf>
    <xf numFmtId="166" fontId="8" fillId="0" borderId="0" xfId="0" applyNumberFormat="1" applyFont="1" applyAlignment="1">
      <alignment horizontal="right" wrapText="1"/>
    </xf>
    <xf numFmtId="4" fontId="3" fillId="0" borderId="28" xfId="0" applyNumberFormat="1" applyFont="1" applyBorder="1" applyAlignment="1">
      <alignment horizontal="right" wrapText="1"/>
    </xf>
    <xf numFmtId="49" fontId="3" fillId="0" borderId="75" xfId="0" applyNumberFormat="1" applyFont="1" applyBorder="1" applyAlignment="1" applyProtection="1">
      <alignment horizontal="left" wrapText="1"/>
    </xf>
    <xf numFmtId="165" fontId="3" fillId="0" borderId="75" xfId="0" applyNumberFormat="1" applyFont="1" applyBorder="1" applyAlignment="1" applyProtection="1">
      <alignment horizontal="left" wrapText="1"/>
    </xf>
    <xf numFmtId="49" fontId="3" fillId="0" borderId="76" xfId="0" applyNumberFormat="1" applyFont="1" applyBorder="1" applyAlignment="1" applyProtection="1">
      <alignment horizontal="center"/>
    </xf>
    <xf numFmtId="0" fontId="3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5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7" xfId="0" applyNumberFormat="1" applyFont="1" applyBorder="1" applyAlignment="1">
      <alignment horizontal="left" wrapText="1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5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0" xfId="0" applyNumberFormat="1" applyFont="1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3" fillId="0" borderId="41" xfId="0" applyNumberFormat="1" applyFont="1" applyBorder="1" applyAlignment="1">
      <alignment horizontal="center" vertical="center" wrapText="1"/>
    </xf>
    <xf numFmtId="0" fontId="3" fillId="0" borderId="44" xfId="0" applyNumberFormat="1" applyFont="1" applyBorder="1" applyAlignment="1">
      <alignment horizontal="center" vertical="center" wrapText="1"/>
    </xf>
    <xf numFmtId="0" fontId="3" fillId="0" borderId="4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vertical="top" wrapText="1"/>
    </xf>
    <xf numFmtId="0" fontId="10" fillId="0" borderId="0" xfId="0" applyNumberFormat="1" applyFont="1"/>
    <xf numFmtId="0" fontId="8" fillId="0" borderId="39" xfId="0" applyNumberFormat="1" applyFont="1" applyBorder="1" applyAlignment="1">
      <alignment horizontal="center" vertical="top" wrapText="1"/>
    </xf>
    <xf numFmtId="0" fontId="8" fillId="0" borderId="73" xfId="0" applyNumberFormat="1" applyFont="1" applyBorder="1" applyAlignment="1">
      <alignment horizontal="center" vertical="top" wrapText="1"/>
    </xf>
    <xf numFmtId="0" fontId="8" fillId="0" borderId="74" xfId="0" applyNumberFormat="1" applyFont="1" applyBorder="1" applyAlignment="1">
      <alignment horizontal="center" vertical="top" wrapText="1"/>
    </xf>
    <xf numFmtId="0" fontId="10" fillId="0" borderId="5" xfId="0" applyNumberFormat="1" applyFont="1" applyBorder="1"/>
    <xf numFmtId="0" fontId="10" fillId="0" borderId="6" xfId="0" applyNumberFormat="1" applyFont="1" applyBorder="1"/>
    <xf numFmtId="0" fontId="10" fillId="0" borderId="7" xfId="0" applyNumberFormat="1" applyFont="1" applyBorder="1"/>
    <xf numFmtId="0" fontId="10" fillId="0" borderId="8" xfId="0" applyNumberFormat="1" applyFont="1" applyBorder="1"/>
    <xf numFmtId="0" fontId="10" fillId="0" borderId="68" xfId="0" applyNumberFormat="1" applyFont="1" applyBorder="1"/>
    <xf numFmtId="0" fontId="10" fillId="0" borderId="69" xfId="0" applyNumberFormat="1" applyFont="1" applyBorder="1"/>
    <xf numFmtId="0" fontId="10" fillId="0" borderId="70" xfId="0" applyNumberFormat="1" applyFont="1" applyBorder="1"/>
    <xf numFmtId="0" fontId="10" fillId="0" borderId="71" xfId="0" applyNumberFormat="1" applyFont="1" applyBorder="1"/>
    <xf numFmtId="0" fontId="10" fillId="0" borderId="72" xfId="0" applyNumberFormat="1" applyFont="1" applyBorder="1"/>
    <xf numFmtId="0" fontId="8" fillId="0" borderId="0" xfId="0" applyNumberFormat="1" applyFont="1" applyAlignment="1">
      <alignment horizontal="left" wrapText="1"/>
    </xf>
    <xf numFmtId="0" fontId="8" fillId="0" borderId="5" xfId="0" applyNumberFormat="1" applyFont="1" applyBorder="1" applyAlignment="1">
      <alignment horizontal="center" wrapText="1"/>
    </xf>
    <xf numFmtId="0" fontId="8" fillId="0" borderId="6" xfId="0" applyNumberFormat="1" applyFont="1" applyBorder="1" applyAlignment="1">
      <alignment horizontal="center" wrapText="1"/>
    </xf>
    <xf numFmtId="0" fontId="8" fillId="0" borderId="7" xfId="0" applyNumberFormat="1" applyFont="1" applyBorder="1" applyAlignment="1">
      <alignment horizontal="center" wrapText="1"/>
    </xf>
    <xf numFmtId="0" fontId="8" fillId="0" borderId="8" xfId="0" applyNumberFormat="1" applyFont="1" applyBorder="1" applyAlignment="1">
      <alignment horizontal="center" wrapText="1"/>
    </xf>
    <xf numFmtId="0" fontId="8" fillId="0" borderId="68" xfId="0" applyNumberFormat="1" applyFont="1" applyBorder="1" applyAlignment="1">
      <alignment horizontal="center" wrapText="1"/>
    </xf>
    <xf numFmtId="0" fontId="8" fillId="0" borderId="69" xfId="0" applyNumberFormat="1" applyFont="1" applyBorder="1" applyAlignment="1">
      <alignment horizontal="center" wrapText="1"/>
    </xf>
    <xf numFmtId="0" fontId="8" fillId="0" borderId="70" xfId="0" applyNumberFormat="1" applyFont="1" applyBorder="1" applyAlignment="1">
      <alignment horizontal="center" wrapText="1"/>
    </xf>
    <xf numFmtId="0" fontId="8" fillId="0" borderId="71" xfId="0" applyNumberFormat="1" applyFont="1" applyBorder="1" applyAlignment="1">
      <alignment horizontal="center" wrapText="1"/>
    </xf>
    <xf numFmtId="0" fontId="8" fillId="0" borderId="72" xfId="0" applyNumberFormat="1" applyFont="1" applyBorder="1" applyAlignment="1">
      <alignment horizontal="center" wrapText="1"/>
    </xf>
    <xf numFmtId="0" fontId="8" fillId="0" borderId="28" xfId="0" applyNumberFormat="1" applyFont="1" applyBorder="1" applyAlignment="1">
      <alignment horizontal="center" wrapText="1"/>
    </xf>
    <xf numFmtId="0" fontId="8" fillId="0" borderId="67" xfId="0" applyNumberFormat="1" applyFont="1" applyBorder="1" applyAlignment="1">
      <alignment horizontal="center" wrapText="1"/>
    </xf>
    <xf numFmtId="0" fontId="7" fillId="0" borderId="61" xfId="0" applyNumberFormat="1" applyFont="1" applyBorder="1" applyAlignment="1">
      <alignment horizontal="center" vertical="center" wrapText="1"/>
    </xf>
    <xf numFmtId="0" fontId="7" fillId="0" borderId="60" xfId="0" applyNumberFormat="1" applyFont="1" applyBorder="1" applyAlignment="1">
      <alignment horizontal="center" vertical="center" wrapText="1"/>
    </xf>
    <xf numFmtId="0" fontId="9" fillId="0" borderId="64" xfId="0" applyNumberFormat="1" applyFont="1" applyBorder="1" applyAlignment="1">
      <alignment horizontal="center" wrapText="1"/>
    </xf>
    <xf numFmtId="0" fontId="9" fillId="0" borderId="66" xfId="0" applyNumberFormat="1" applyFont="1" applyBorder="1" applyAlignment="1">
      <alignment horizontal="center" wrapText="1"/>
    </xf>
    <xf numFmtId="0" fontId="8" fillId="0" borderId="9" xfId="0" applyNumberFormat="1" applyFont="1" applyBorder="1" applyAlignment="1">
      <alignment horizontal="center" wrapText="1"/>
    </xf>
    <xf numFmtId="0" fontId="7" fillId="0" borderId="62" xfId="0" applyNumberFormat="1" applyFont="1" applyBorder="1" applyAlignment="1">
      <alignment horizontal="center" vertical="center" wrapText="1"/>
    </xf>
    <xf numFmtId="0" fontId="7" fillId="0" borderId="59" xfId="0" applyNumberFormat="1" applyFont="1" applyBorder="1" applyAlignment="1">
      <alignment horizontal="center" vertical="center" wrapText="1"/>
    </xf>
    <xf numFmtId="0" fontId="7" fillId="0" borderId="63" xfId="0" applyNumberFormat="1" applyFont="1" applyBorder="1" applyAlignment="1">
      <alignment horizontal="center" vertical="center" wrapText="1"/>
    </xf>
    <xf numFmtId="166" fontId="8" fillId="0" borderId="28" xfId="0" applyNumberFormat="1" applyFont="1" applyBorder="1" applyAlignment="1">
      <alignment horizontal="right" wrapText="1"/>
    </xf>
    <xf numFmtId="166" fontId="8" fillId="0" borderId="9" xfId="0" applyNumberFormat="1" applyFont="1" applyBorder="1" applyAlignment="1">
      <alignment horizontal="right" wrapText="1"/>
    </xf>
    <xf numFmtId="166" fontId="8" fillId="0" borderId="67" xfId="0" applyNumberFormat="1" applyFont="1" applyBorder="1" applyAlignment="1">
      <alignment horizontal="right" wrapText="1"/>
    </xf>
    <xf numFmtId="166" fontId="9" fillId="0" borderId="64" xfId="0" applyNumberFormat="1" applyFont="1" applyBorder="1" applyAlignment="1">
      <alignment horizontal="right" wrapText="1"/>
    </xf>
    <xf numFmtId="166" fontId="9" fillId="0" borderId="65" xfId="0" applyNumberFormat="1" applyFont="1" applyBorder="1" applyAlignment="1">
      <alignment horizontal="right" wrapText="1"/>
    </xf>
    <xf numFmtId="166" fontId="9" fillId="0" borderId="66" xfId="0" applyNumberFormat="1" applyFont="1" applyBorder="1" applyAlignment="1">
      <alignment horizontal="right" wrapText="1"/>
    </xf>
    <xf numFmtId="0" fontId="8" fillId="0" borderId="28" xfId="0" applyNumberFormat="1" applyFont="1" applyBorder="1" applyAlignment="1">
      <alignment horizontal="left" wrapText="1"/>
    </xf>
    <xf numFmtId="0" fontId="8" fillId="0" borderId="9" xfId="0" applyNumberFormat="1" applyFont="1" applyBorder="1" applyAlignment="1">
      <alignment horizontal="left" wrapText="1"/>
    </xf>
    <xf numFmtId="0" fontId="8" fillId="0" borderId="67" xfId="0" applyNumberFormat="1" applyFont="1" applyBorder="1" applyAlignment="1">
      <alignment horizontal="left" wrapText="1"/>
    </xf>
    <xf numFmtId="166" fontId="8" fillId="0" borderId="27" xfId="0" applyNumberFormat="1" applyFont="1" applyBorder="1" applyAlignment="1">
      <alignment horizontal="right" wrapText="1"/>
    </xf>
    <xf numFmtId="166" fontId="8" fillId="0" borderId="10" xfId="0" applyNumberFormat="1" applyFont="1" applyBorder="1" applyAlignment="1">
      <alignment horizontal="right" wrapText="1"/>
    </xf>
    <xf numFmtId="0" fontId="9" fillId="0" borderId="65" xfId="0" applyNumberFormat="1" applyFont="1" applyBorder="1" applyAlignment="1">
      <alignment horizontal="center" wrapText="1"/>
    </xf>
    <xf numFmtId="0" fontId="9" fillId="0" borderId="64" xfId="0" applyNumberFormat="1" applyFont="1" applyBorder="1" applyAlignment="1">
      <alignment horizontal="left" wrapText="1"/>
    </xf>
    <xf numFmtId="0" fontId="9" fillId="0" borderId="65" xfId="0" applyNumberFormat="1" applyFont="1" applyBorder="1" applyAlignment="1">
      <alignment horizontal="left" wrapText="1"/>
    </xf>
    <xf numFmtId="0" fontId="9" fillId="0" borderId="66" xfId="0" applyNumberFormat="1" applyFont="1" applyBorder="1" applyAlignment="1">
      <alignment horizontal="left" wrapText="1"/>
    </xf>
    <xf numFmtId="0" fontId="7" fillId="0" borderId="5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tabSelected="1" zoomScale="115" zoomScaleNormal="115" workbookViewId="0">
      <selection activeCell="A69" sqref="A69"/>
    </sheetView>
  </sheetViews>
  <sheetFormatPr defaultColWidth="9" defaultRowHeight="12.75" customHeight="1" x14ac:dyDescent="0.2"/>
  <cols>
    <col min="1" max="1" width="43.140625" customWidth="1"/>
    <col min="2" max="2" width="6" customWidth="1"/>
    <col min="3" max="3" width="40.140625" customWidth="1"/>
    <col min="4" max="4" width="20.7109375" customWidth="1"/>
    <col min="5" max="6" width="18.42578125" customWidth="1"/>
    <col min="7" max="7" width="9.5703125" customWidth="1"/>
    <col min="8" max="8" width="8.7109375" hidden="1" customWidth="1"/>
  </cols>
  <sheetData>
    <row r="1" spans="1:8" ht="15" x14ac:dyDescent="0.25">
      <c r="A1" s="88"/>
      <c r="B1" s="88"/>
      <c r="C1" s="88"/>
      <c r="D1" s="88"/>
      <c r="E1" s="2"/>
      <c r="F1" s="2"/>
    </row>
    <row r="2" spans="1:8" ht="16.7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89" t="s">
        <v>438</v>
      </c>
      <c r="B4" s="89"/>
      <c r="C4" s="89"/>
      <c r="D4" s="89"/>
      <c r="E4" s="3" t="s">
        <v>4</v>
      </c>
      <c r="F4" s="8">
        <v>45566</v>
      </c>
    </row>
    <row r="5" spans="1:8" x14ac:dyDescent="0.2">
      <c r="A5" s="9"/>
      <c r="B5" s="9"/>
      <c r="C5" s="9"/>
      <c r="D5" s="9"/>
      <c r="E5" s="3" t="s">
        <v>5</v>
      </c>
      <c r="F5" s="10" t="s">
        <v>6</v>
      </c>
    </row>
    <row r="6" spans="1:8" x14ac:dyDescent="0.2">
      <c r="A6" s="11" t="s">
        <v>7</v>
      </c>
      <c r="B6" s="90" t="s">
        <v>8</v>
      </c>
      <c r="C6" s="91"/>
      <c r="D6" s="92"/>
      <c r="E6" s="3" t="s">
        <v>9</v>
      </c>
      <c r="F6" s="10" t="s">
        <v>10</v>
      </c>
    </row>
    <row r="7" spans="1:8" x14ac:dyDescent="0.2">
      <c r="A7" s="11" t="s">
        <v>11</v>
      </c>
      <c r="B7" s="93" t="s">
        <v>12</v>
      </c>
      <c r="C7" s="94"/>
      <c r="D7" s="95"/>
      <c r="E7" s="3" t="s">
        <v>13</v>
      </c>
      <c r="F7" s="12" t="s">
        <v>14</v>
      </c>
    </row>
    <row r="8" spans="1:8" x14ac:dyDescent="0.2">
      <c r="A8" s="11" t="s">
        <v>15</v>
      </c>
      <c r="B8" s="11"/>
      <c r="C8" s="11"/>
      <c r="D8" s="13"/>
      <c r="E8" s="3"/>
      <c r="F8" s="10"/>
    </row>
    <row r="9" spans="1:8" x14ac:dyDescent="0.2">
      <c r="A9" s="11" t="s">
        <v>16</v>
      </c>
      <c r="B9" s="11"/>
      <c r="C9" s="14"/>
      <c r="D9" s="13"/>
      <c r="E9" s="3" t="s">
        <v>17</v>
      </c>
      <c r="F9" s="15" t="s">
        <v>18</v>
      </c>
    </row>
    <row r="10" spans="1:8" x14ac:dyDescent="0.2">
      <c r="A10" s="87" t="s">
        <v>19</v>
      </c>
      <c r="B10" s="87"/>
      <c r="C10" s="87"/>
      <c r="D10" s="87"/>
      <c r="E10" s="87"/>
      <c r="F10" s="87"/>
      <c r="G10" s="16"/>
      <c r="H10" s="9"/>
    </row>
    <row r="11" spans="1:8" x14ac:dyDescent="0.2">
      <c r="A11" s="87"/>
      <c r="B11" s="87"/>
      <c r="C11" s="87"/>
      <c r="D11" s="87"/>
      <c r="E11" s="87"/>
      <c r="F11" s="87"/>
      <c r="G11" s="16"/>
      <c r="H11" s="9"/>
    </row>
    <row r="12" spans="1:8" x14ac:dyDescent="0.2">
      <c r="A12" s="87"/>
      <c r="B12" s="87"/>
      <c r="C12" s="87"/>
      <c r="D12" s="87"/>
      <c r="E12" s="87"/>
      <c r="F12" s="87"/>
      <c r="G12" s="16"/>
      <c r="H12" s="9"/>
    </row>
    <row r="13" spans="1:8" x14ac:dyDescent="0.2">
      <c r="A13" s="87"/>
      <c r="B13" s="87"/>
      <c r="C13" s="87"/>
      <c r="D13" s="87"/>
      <c r="E13" s="87"/>
      <c r="F13" s="87"/>
      <c r="G13" s="16"/>
      <c r="H13" s="9"/>
    </row>
    <row r="14" spans="1:8" ht="20.25" customHeight="1" x14ac:dyDescent="0.25">
      <c r="A14" s="88" t="s">
        <v>20</v>
      </c>
      <c r="B14" s="88"/>
      <c r="C14" s="88"/>
      <c r="D14" s="88"/>
      <c r="E14" s="1"/>
      <c r="F14" s="17"/>
    </row>
    <row r="15" spans="1:8" ht="4.1500000000000004" customHeight="1" x14ac:dyDescent="0.2">
      <c r="A15" s="102" t="s">
        <v>21</v>
      </c>
      <c r="B15" s="96" t="s">
        <v>22</v>
      </c>
      <c r="C15" s="96" t="s">
        <v>23</v>
      </c>
      <c r="D15" s="99" t="s">
        <v>24</v>
      </c>
      <c r="E15" s="99" t="s">
        <v>25</v>
      </c>
      <c r="F15" s="105" t="s">
        <v>26</v>
      </c>
    </row>
    <row r="16" spans="1:8" ht="3.6" customHeight="1" x14ac:dyDescent="0.2">
      <c r="A16" s="103"/>
      <c r="B16" s="97"/>
      <c r="C16" s="97"/>
      <c r="D16" s="100"/>
      <c r="E16" s="100"/>
      <c r="F16" s="106"/>
    </row>
    <row r="17" spans="1:6" ht="3" customHeight="1" x14ac:dyDescent="0.2">
      <c r="A17" s="103"/>
      <c r="B17" s="97"/>
      <c r="C17" s="97"/>
      <c r="D17" s="100"/>
      <c r="E17" s="100"/>
      <c r="F17" s="106"/>
    </row>
    <row r="18" spans="1:6" ht="3" customHeight="1" x14ac:dyDescent="0.2">
      <c r="A18" s="103"/>
      <c r="B18" s="97"/>
      <c r="C18" s="97"/>
      <c r="D18" s="100"/>
      <c r="E18" s="100"/>
      <c r="F18" s="106"/>
    </row>
    <row r="19" spans="1:6" ht="3" customHeight="1" x14ac:dyDescent="0.2">
      <c r="A19" s="103"/>
      <c r="B19" s="97"/>
      <c r="C19" s="97"/>
      <c r="D19" s="100"/>
      <c r="E19" s="100"/>
      <c r="F19" s="106"/>
    </row>
    <row r="20" spans="1:6" ht="3" customHeight="1" x14ac:dyDescent="0.2">
      <c r="A20" s="103"/>
      <c r="B20" s="97"/>
      <c r="C20" s="97"/>
      <c r="D20" s="100"/>
      <c r="E20" s="100"/>
      <c r="F20" s="106"/>
    </row>
    <row r="21" spans="1:6" ht="23.45" customHeight="1" x14ac:dyDescent="0.2">
      <c r="A21" s="104"/>
      <c r="B21" s="98"/>
      <c r="C21" s="98"/>
      <c r="D21" s="101"/>
      <c r="E21" s="101"/>
      <c r="F21" s="107"/>
    </row>
    <row r="22" spans="1:6" ht="12.6" customHeight="1" x14ac:dyDescent="0.2">
      <c r="A22" s="18">
        <v>1</v>
      </c>
      <c r="B22" s="19">
        <v>2</v>
      </c>
      <c r="C22" s="20">
        <v>3</v>
      </c>
      <c r="D22" s="21" t="s">
        <v>27</v>
      </c>
      <c r="E22" s="22" t="s">
        <v>28</v>
      </c>
      <c r="F22" s="23" t="s">
        <v>29</v>
      </c>
    </row>
    <row r="23" spans="1:6" x14ac:dyDescent="0.2">
      <c r="A23" s="24" t="s">
        <v>30</v>
      </c>
      <c r="B23" s="25" t="s">
        <v>31</v>
      </c>
      <c r="C23" s="26" t="s">
        <v>32</v>
      </c>
      <c r="D23" s="27">
        <f>D25+D72</f>
        <v>13393600</v>
      </c>
      <c r="E23" s="27">
        <f>E25+E72</f>
        <v>10426854.560000001</v>
      </c>
      <c r="F23" s="27">
        <f>IF(OR(D23="-", IF(E23="-", 0, E23)&gt;=IF(D23="-", 0, D23)), "-", IF(D23="-", 0, D23)-IF(E23="-", 0, E23))</f>
        <v>2966745.4399999995</v>
      </c>
    </row>
    <row r="24" spans="1:6" x14ac:dyDescent="0.2">
      <c r="A24" s="28" t="s">
        <v>33</v>
      </c>
      <c r="B24" s="29"/>
      <c r="C24" s="30"/>
      <c r="D24" s="31"/>
      <c r="E24" s="31"/>
      <c r="F24" s="32"/>
    </row>
    <row r="25" spans="1:6" x14ac:dyDescent="0.2">
      <c r="A25" s="33" t="s">
        <v>34</v>
      </c>
      <c r="B25" s="34" t="s">
        <v>31</v>
      </c>
      <c r="C25" s="35" t="s">
        <v>35</v>
      </c>
      <c r="D25" s="36">
        <f>D26+D38+D42+D51+D55+D59+D63</f>
        <v>5688200</v>
      </c>
      <c r="E25" s="36">
        <f>E26+E38+E42+E51+E55+E59+E63+E67</f>
        <v>4693890.58</v>
      </c>
      <c r="F25" s="37">
        <f t="shared" ref="F25:F37" si="0">IF(OR(D25="-", IF(E25="-", 0, E25)&gt;=IF(D25="-", 0, D25)), "-", IF(D25="-", 0, D25)-IF(E25="-", 0, E25))</f>
        <v>994309.41999999993</v>
      </c>
    </row>
    <row r="26" spans="1:6" x14ac:dyDescent="0.2">
      <c r="A26" s="33" t="s">
        <v>36</v>
      </c>
      <c r="B26" s="34" t="s">
        <v>31</v>
      </c>
      <c r="C26" s="35" t="s">
        <v>37</v>
      </c>
      <c r="D26" s="36">
        <f>D27</f>
        <v>2118200</v>
      </c>
      <c r="E26" s="36">
        <f>E27</f>
        <v>1736535.4200000002</v>
      </c>
      <c r="F26" s="37">
        <f t="shared" si="0"/>
        <v>381664.57999999984</v>
      </c>
    </row>
    <row r="27" spans="1:6" x14ac:dyDescent="0.2">
      <c r="A27" s="33" t="s">
        <v>38</v>
      </c>
      <c r="B27" s="34" t="s">
        <v>31</v>
      </c>
      <c r="C27" s="35" t="s">
        <v>39</v>
      </c>
      <c r="D27" s="36">
        <f>D28</f>
        <v>2118200</v>
      </c>
      <c r="E27" s="36">
        <f>E28+E30+E34+E36+E33</f>
        <v>1736535.4200000002</v>
      </c>
      <c r="F27" s="37">
        <f t="shared" si="0"/>
        <v>381664.57999999984</v>
      </c>
    </row>
    <row r="28" spans="1:6" ht="90" x14ac:dyDescent="0.2">
      <c r="A28" s="38" t="s">
        <v>40</v>
      </c>
      <c r="B28" s="34" t="s">
        <v>31</v>
      </c>
      <c r="C28" s="35" t="s">
        <v>41</v>
      </c>
      <c r="D28" s="36">
        <v>2118200</v>
      </c>
      <c r="E28" s="36">
        <f>E29</f>
        <v>1231970.24</v>
      </c>
      <c r="F28" s="37">
        <f t="shared" si="0"/>
        <v>886229.76</v>
      </c>
    </row>
    <row r="29" spans="1:6" ht="112.5" x14ac:dyDescent="0.2">
      <c r="A29" s="38" t="s">
        <v>42</v>
      </c>
      <c r="B29" s="34" t="s">
        <v>31</v>
      </c>
      <c r="C29" s="35" t="s">
        <v>43</v>
      </c>
      <c r="D29" s="36" t="s">
        <v>44</v>
      </c>
      <c r="E29" s="36">
        <v>1231970.24</v>
      </c>
      <c r="F29" s="37" t="str">
        <f t="shared" si="0"/>
        <v>-</v>
      </c>
    </row>
    <row r="30" spans="1:6" ht="33.75" x14ac:dyDescent="0.2">
      <c r="A30" s="33" t="s">
        <v>45</v>
      </c>
      <c r="B30" s="34" t="s">
        <v>31</v>
      </c>
      <c r="C30" s="35" t="s">
        <v>46</v>
      </c>
      <c r="D30" s="36" t="s">
        <v>44</v>
      </c>
      <c r="E30" s="36">
        <f>E31+E32</f>
        <v>90755.56</v>
      </c>
      <c r="F30" s="37" t="str">
        <f t="shared" si="0"/>
        <v>-</v>
      </c>
    </row>
    <row r="31" spans="1:6" ht="67.5" x14ac:dyDescent="0.2">
      <c r="A31" s="33" t="s">
        <v>47</v>
      </c>
      <c r="B31" s="34" t="s">
        <v>31</v>
      </c>
      <c r="C31" s="35" t="s">
        <v>48</v>
      </c>
      <c r="D31" s="36" t="s">
        <v>44</v>
      </c>
      <c r="E31" s="36">
        <v>90138.38</v>
      </c>
      <c r="F31" s="37" t="str">
        <f t="shared" si="0"/>
        <v>-</v>
      </c>
    </row>
    <row r="32" spans="1:6" ht="67.5" x14ac:dyDescent="0.2">
      <c r="A32" s="33" t="s">
        <v>49</v>
      </c>
      <c r="B32" s="34" t="s">
        <v>31</v>
      </c>
      <c r="C32" s="35" t="s">
        <v>50</v>
      </c>
      <c r="D32" s="36" t="s">
        <v>44</v>
      </c>
      <c r="E32" s="36">
        <v>617.17999999999995</v>
      </c>
      <c r="F32" s="37" t="str">
        <f t="shared" si="0"/>
        <v>-</v>
      </c>
    </row>
    <row r="33" spans="1:6" ht="33.75" x14ac:dyDescent="0.2">
      <c r="A33" s="33" t="s">
        <v>449</v>
      </c>
      <c r="B33" s="34"/>
      <c r="C33" s="35" t="s">
        <v>51</v>
      </c>
      <c r="D33" s="36" t="s">
        <v>44</v>
      </c>
      <c r="E33" s="36">
        <v>-2673</v>
      </c>
      <c r="F33" s="37" t="str">
        <f t="shared" si="0"/>
        <v>-</v>
      </c>
    </row>
    <row r="34" spans="1:6" ht="45" x14ac:dyDescent="0.2">
      <c r="A34" s="33" t="s">
        <v>52</v>
      </c>
      <c r="B34" s="34" t="s">
        <v>31</v>
      </c>
      <c r="C34" s="35" t="s">
        <v>53</v>
      </c>
      <c r="D34" s="36" t="s">
        <v>44</v>
      </c>
      <c r="E34" s="39">
        <f>E35</f>
        <v>37942.620000000003</v>
      </c>
      <c r="F34" s="37" t="str">
        <f t="shared" si="0"/>
        <v>-</v>
      </c>
    </row>
    <row r="35" spans="1:6" ht="45" x14ac:dyDescent="0.2">
      <c r="A35" s="33" t="s">
        <v>52</v>
      </c>
      <c r="B35" s="34" t="s">
        <v>31</v>
      </c>
      <c r="C35" s="35" t="s">
        <v>54</v>
      </c>
      <c r="D35" s="36" t="s">
        <v>44</v>
      </c>
      <c r="E35" s="39">
        <v>37942.620000000003</v>
      </c>
      <c r="F35" s="37" t="str">
        <f t="shared" si="0"/>
        <v>-</v>
      </c>
    </row>
    <row r="36" spans="1:6" ht="45" x14ac:dyDescent="0.2">
      <c r="A36" s="33" t="s">
        <v>55</v>
      </c>
      <c r="B36" s="34" t="s">
        <v>31</v>
      </c>
      <c r="C36" s="35" t="s">
        <v>56</v>
      </c>
      <c r="D36" s="36" t="s">
        <v>44</v>
      </c>
      <c r="E36" s="39">
        <f>E37</f>
        <v>378540</v>
      </c>
      <c r="F36" s="37" t="str">
        <f t="shared" si="0"/>
        <v>-</v>
      </c>
    </row>
    <row r="37" spans="1:6" ht="45" x14ac:dyDescent="0.2">
      <c r="A37" s="33" t="s">
        <v>55</v>
      </c>
      <c r="B37" s="34" t="s">
        <v>31</v>
      </c>
      <c r="C37" s="35" t="s">
        <v>57</v>
      </c>
      <c r="D37" s="36" t="s">
        <v>44</v>
      </c>
      <c r="E37" s="39">
        <v>378540</v>
      </c>
      <c r="F37" s="37" t="str">
        <f t="shared" si="0"/>
        <v>-</v>
      </c>
    </row>
    <row r="38" spans="1:6" x14ac:dyDescent="0.2">
      <c r="A38" s="33" t="s">
        <v>58</v>
      </c>
      <c r="B38" s="34" t="s">
        <v>31</v>
      </c>
      <c r="C38" s="35" t="s">
        <v>59</v>
      </c>
      <c r="D38" s="39">
        <v>421800</v>
      </c>
      <c r="E38" s="39">
        <f>E39</f>
        <v>-50143.02</v>
      </c>
      <c r="F38" s="37" t="s">
        <v>44</v>
      </c>
    </row>
    <row r="39" spans="1:6" x14ac:dyDescent="0.2">
      <c r="A39" s="33" t="s">
        <v>60</v>
      </c>
      <c r="B39" s="34" t="s">
        <v>31</v>
      </c>
      <c r="C39" s="35" t="s">
        <v>61</v>
      </c>
      <c r="D39" s="39">
        <v>421800</v>
      </c>
      <c r="E39" s="39">
        <f>E40</f>
        <v>-50143.02</v>
      </c>
      <c r="F39" s="37" t="s">
        <v>44</v>
      </c>
    </row>
    <row r="40" spans="1:6" x14ac:dyDescent="0.2">
      <c r="A40" s="33" t="s">
        <v>60</v>
      </c>
      <c r="B40" s="34" t="s">
        <v>31</v>
      </c>
      <c r="C40" s="35" t="s">
        <v>62</v>
      </c>
      <c r="D40" s="39">
        <v>421800</v>
      </c>
      <c r="E40" s="39">
        <f>E41</f>
        <v>-50143.02</v>
      </c>
      <c r="F40" s="37" t="s">
        <v>44</v>
      </c>
    </row>
    <row r="41" spans="1:6" ht="45" x14ac:dyDescent="0.2">
      <c r="A41" s="33" t="s">
        <v>63</v>
      </c>
      <c r="B41" s="34" t="s">
        <v>31</v>
      </c>
      <c r="C41" s="35" t="s">
        <v>64</v>
      </c>
      <c r="D41" s="36" t="s">
        <v>44</v>
      </c>
      <c r="E41" s="39">
        <v>-50143.02</v>
      </c>
      <c r="F41" s="37" t="str">
        <f t="shared" ref="F41:F85" si="1">IF(OR(D41="-", IF(E41="-", 0, E41)&gt;=IF(D41="-", 0, D41)), "-", IF(D41="-", 0, D41)-IF(E41="-", 0, E41))</f>
        <v>-</v>
      </c>
    </row>
    <row r="42" spans="1:6" x14ac:dyDescent="0.2">
      <c r="A42" s="33" t="s">
        <v>65</v>
      </c>
      <c r="B42" s="34" t="s">
        <v>31</v>
      </c>
      <c r="C42" s="35" t="s">
        <v>66</v>
      </c>
      <c r="D42" s="36">
        <f>D43+D46</f>
        <v>2855100</v>
      </c>
      <c r="E42" s="36">
        <f>E43+E46</f>
        <v>2435584.88</v>
      </c>
      <c r="F42" s="37">
        <f t="shared" si="1"/>
        <v>419515.12000000011</v>
      </c>
    </row>
    <row r="43" spans="1:6" x14ac:dyDescent="0.2">
      <c r="A43" s="33" t="s">
        <v>67</v>
      </c>
      <c r="B43" s="34" t="s">
        <v>31</v>
      </c>
      <c r="C43" s="35" t="s">
        <v>68</v>
      </c>
      <c r="D43" s="36">
        <v>280000</v>
      </c>
      <c r="E43" s="39">
        <f>E44</f>
        <v>179935.63</v>
      </c>
      <c r="F43" s="37">
        <f t="shared" si="1"/>
        <v>100064.37</v>
      </c>
    </row>
    <row r="44" spans="1:6" ht="33.75" x14ac:dyDescent="0.2">
      <c r="A44" s="33" t="s">
        <v>69</v>
      </c>
      <c r="B44" s="34" t="s">
        <v>31</v>
      </c>
      <c r="C44" s="35" t="s">
        <v>70</v>
      </c>
      <c r="D44" s="36">
        <v>280000</v>
      </c>
      <c r="E44" s="83">
        <f>E45</f>
        <v>179935.63</v>
      </c>
      <c r="F44" s="37">
        <f t="shared" si="1"/>
        <v>100064.37</v>
      </c>
    </row>
    <row r="45" spans="1:6" ht="67.5" x14ac:dyDescent="0.2">
      <c r="A45" s="33" t="s">
        <v>71</v>
      </c>
      <c r="B45" s="34" t="s">
        <v>31</v>
      </c>
      <c r="C45" s="35" t="s">
        <v>72</v>
      </c>
      <c r="D45" s="36" t="s">
        <v>44</v>
      </c>
      <c r="E45" s="39">
        <v>179935.63</v>
      </c>
      <c r="F45" s="37" t="str">
        <f t="shared" si="1"/>
        <v>-</v>
      </c>
    </row>
    <row r="46" spans="1:6" x14ac:dyDescent="0.2">
      <c r="A46" s="33" t="s">
        <v>73</v>
      </c>
      <c r="B46" s="34" t="s">
        <v>31</v>
      </c>
      <c r="C46" s="35" t="s">
        <v>74</v>
      </c>
      <c r="D46" s="36">
        <f>D47+D49</f>
        <v>2575100</v>
      </c>
      <c r="E46" s="36">
        <f>E47+E49</f>
        <v>2255649.25</v>
      </c>
      <c r="F46" s="37">
        <f t="shared" si="1"/>
        <v>319450.75</v>
      </c>
    </row>
    <row r="47" spans="1:6" x14ac:dyDescent="0.2">
      <c r="A47" s="33" t="s">
        <v>75</v>
      </c>
      <c r="B47" s="34" t="s">
        <v>31</v>
      </c>
      <c r="C47" s="35" t="s">
        <v>76</v>
      </c>
      <c r="D47" s="39">
        <v>326900</v>
      </c>
      <c r="E47" s="39">
        <f>E48</f>
        <v>1661715.28</v>
      </c>
      <c r="F47" s="37" t="str">
        <f t="shared" si="1"/>
        <v>-</v>
      </c>
    </row>
    <row r="48" spans="1:6" ht="33.75" x14ac:dyDescent="0.2">
      <c r="A48" s="33" t="s">
        <v>77</v>
      </c>
      <c r="B48" s="34" t="s">
        <v>31</v>
      </c>
      <c r="C48" s="35" t="s">
        <v>78</v>
      </c>
      <c r="D48" s="39">
        <v>326900</v>
      </c>
      <c r="E48" s="39">
        <v>1661715.28</v>
      </c>
      <c r="F48" s="37" t="str">
        <f t="shared" si="1"/>
        <v>-</v>
      </c>
    </row>
    <row r="49" spans="1:6" x14ac:dyDescent="0.2">
      <c r="A49" s="33" t="s">
        <v>79</v>
      </c>
      <c r="B49" s="34" t="s">
        <v>31</v>
      </c>
      <c r="C49" s="35" t="s">
        <v>80</v>
      </c>
      <c r="D49" s="39">
        <v>2248200</v>
      </c>
      <c r="E49" s="39">
        <f>E50</f>
        <v>593933.97</v>
      </c>
      <c r="F49" s="37">
        <f t="shared" si="1"/>
        <v>1654266.03</v>
      </c>
    </row>
    <row r="50" spans="1:6" ht="33.75" x14ac:dyDescent="0.2">
      <c r="A50" s="33" t="s">
        <v>81</v>
      </c>
      <c r="B50" s="34" t="s">
        <v>31</v>
      </c>
      <c r="C50" s="35" t="s">
        <v>82</v>
      </c>
      <c r="D50" s="39">
        <v>2248200</v>
      </c>
      <c r="E50" s="39">
        <v>593933.97</v>
      </c>
      <c r="F50" s="37">
        <f t="shared" si="1"/>
        <v>1654266.03</v>
      </c>
    </row>
    <row r="51" spans="1:6" x14ac:dyDescent="0.2">
      <c r="A51" s="33" t="s">
        <v>83</v>
      </c>
      <c r="B51" s="34" t="s">
        <v>31</v>
      </c>
      <c r="C51" s="35" t="s">
        <v>84</v>
      </c>
      <c r="D51" s="39">
        <v>14400</v>
      </c>
      <c r="E51" s="39">
        <f>E52</f>
        <v>10570</v>
      </c>
      <c r="F51" s="37">
        <f t="shared" si="1"/>
        <v>3830</v>
      </c>
    </row>
    <row r="52" spans="1:6" ht="45" x14ac:dyDescent="0.2">
      <c r="A52" s="33" t="s">
        <v>85</v>
      </c>
      <c r="B52" s="34" t="s">
        <v>31</v>
      </c>
      <c r="C52" s="35" t="s">
        <v>86</v>
      </c>
      <c r="D52" s="39">
        <v>14400</v>
      </c>
      <c r="E52" s="39">
        <f>E53</f>
        <v>10570</v>
      </c>
      <c r="F52" s="37">
        <f t="shared" si="1"/>
        <v>3830</v>
      </c>
    </row>
    <row r="53" spans="1:6" ht="67.5" x14ac:dyDescent="0.2">
      <c r="A53" s="33" t="s">
        <v>87</v>
      </c>
      <c r="B53" s="34" t="s">
        <v>31</v>
      </c>
      <c r="C53" s="35" t="s">
        <v>88</v>
      </c>
      <c r="D53" s="39">
        <v>14400</v>
      </c>
      <c r="E53" s="39">
        <f>E54</f>
        <v>10570</v>
      </c>
      <c r="F53" s="37">
        <f t="shared" si="1"/>
        <v>3830</v>
      </c>
    </row>
    <row r="54" spans="1:6" ht="67.5" x14ac:dyDescent="0.2">
      <c r="A54" s="33" t="s">
        <v>87</v>
      </c>
      <c r="B54" s="34" t="s">
        <v>31</v>
      </c>
      <c r="C54" s="35" t="s">
        <v>89</v>
      </c>
      <c r="D54" s="36" t="s">
        <v>44</v>
      </c>
      <c r="E54" s="39">
        <v>10570</v>
      </c>
      <c r="F54" s="37" t="str">
        <f t="shared" si="1"/>
        <v>-</v>
      </c>
    </row>
    <row r="55" spans="1:6" ht="33.75" x14ac:dyDescent="0.2">
      <c r="A55" s="33" t="s">
        <v>90</v>
      </c>
      <c r="B55" s="34" t="s">
        <v>31</v>
      </c>
      <c r="C55" s="35" t="s">
        <v>91</v>
      </c>
      <c r="D55" s="39">
        <v>239200</v>
      </c>
      <c r="E55" s="39">
        <f>E56</f>
        <v>190728.68</v>
      </c>
      <c r="F55" s="37">
        <f t="shared" si="1"/>
        <v>48471.320000000007</v>
      </c>
    </row>
    <row r="56" spans="1:6" ht="78.75" x14ac:dyDescent="0.2">
      <c r="A56" s="38" t="s">
        <v>92</v>
      </c>
      <c r="B56" s="34" t="s">
        <v>31</v>
      </c>
      <c r="C56" s="35" t="s">
        <v>93</v>
      </c>
      <c r="D56" s="39">
        <v>239200</v>
      </c>
      <c r="E56" s="39">
        <f>E57</f>
        <v>190728.68</v>
      </c>
      <c r="F56" s="37">
        <f t="shared" si="1"/>
        <v>48471.320000000007</v>
      </c>
    </row>
    <row r="57" spans="1:6" ht="33.75" x14ac:dyDescent="0.2">
      <c r="A57" s="33" t="s">
        <v>94</v>
      </c>
      <c r="B57" s="34" t="s">
        <v>31</v>
      </c>
      <c r="C57" s="35" t="s">
        <v>95</v>
      </c>
      <c r="D57" s="39">
        <v>239200</v>
      </c>
      <c r="E57" s="39">
        <f>E58</f>
        <v>190728.68</v>
      </c>
      <c r="F57" s="37">
        <f t="shared" si="1"/>
        <v>48471.320000000007</v>
      </c>
    </row>
    <row r="58" spans="1:6" ht="33.75" x14ac:dyDescent="0.2">
      <c r="A58" s="33" t="s">
        <v>96</v>
      </c>
      <c r="B58" s="34" t="s">
        <v>31</v>
      </c>
      <c r="C58" s="35" t="s">
        <v>97</v>
      </c>
      <c r="D58" s="39">
        <v>239200</v>
      </c>
      <c r="E58" s="39">
        <v>190728.68</v>
      </c>
      <c r="F58" s="37">
        <f t="shared" si="1"/>
        <v>48471.320000000007</v>
      </c>
    </row>
    <row r="59" spans="1:6" ht="22.5" x14ac:dyDescent="0.2">
      <c r="A59" s="33" t="s">
        <v>98</v>
      </c>
      <c r="B59" s="34" t="s">
        <v>31</v>
      </c>
      <c r="C59" s="35" t="s">
        <v>99</v>
      </c>
      <c r="D59" s="39">
        <v>39000</v>
      </c>
      <c r="E59" s="39">
        <f>E60</f>
        <v>31424.62</v>
      </c>
      <c r="F59" s="37">
        <f t="shared" si="1"/>
        <v>7575.380000000001</v>
      </c>
    </row>
    <row r="60" spans="1:6" x14ac:dyDescent="0.2">
      <c r="A60" s="33" t="s">
        <v>100</v>
      </c>
      <c r="B60" s="34" t="s">
        <v>31</v>
      </c>
      <c r="C60" s="35" t="s">
        <v>101</v>
      </c>
      <c r="D60" s="39">
        <v>39000</v>
      </c>
      <c r="E60" s="39">
        <f>E61</f>
        <v>31424.62</v>
      </c>
      <c r="F60" s="37">
        <f t="shared" si="1"/>
        <v>7575.380000000001</v>
      </c>
    </row>
    <row r="61" spans="1:6" x14ac:dyDescent="0.2">
      <c r="A61" s="33" t="s">
        <v>102</v>
      </c>
      <c r="B61" s="34" t="s">
        <v>31</v>
      </c>
      <c r="C61" s="35" t="s">
        <v>103</v>
      </c>
      <c r="D61" s="39">
        <v>39000</v>
      </c>
      <c r="E61" s="39">
        <f>E62</f>
        <v>31424.62</v>
      </c>
      <c r="F61" s="37">
        <f t="shared" si="1"/>
        <v>7575.380000000001</v>
      </c>
    </row>
    <row r="62" spans="1:6" ht="22.5" x14ac:dyDescent="0.2">
      <c r="A62" s="33" t="s">
        <v>104</v>
      </c>
      <c r="B62" s="34" t="s">
        <v>31</v>
      </c>
      <c r="C62" s="35" t="s">
        <v>105</v>
      </c>
      <c r="D62" s="39">
        <v>39000</v>
      </c>
      <c r="E62" s="39">
        <v>31424.62</v>
      </c>
      <c r="F62" s="37">
        <f t="shared" si="1"/>
        <v>7575.380000000001</v>
      </c>
    </row>
    <row r="63" spans="1:6" x14ac:dyDescent="0.2">
      <c r="A63" s="33" t="s">
        <v>106</v>
      </c>
      <c r="B63" s="34" t="s">
        <v>31</v>
      </c>
      <c r="C63" s="35" t="s">
        <v>107</v>
      </c>
      <c r="D63" s="36">
        <v>500</v>
      </c>
      <c r="E63" s="36">
        <f>E64</f>
        <v>109000</v>
      </c>
      <c r="F63" s="37" t="str">
        <f t="shared" si="1"/>
        <v>-</v>
      </c>
    </row>
    <row r="64" spans="1:6" ht="33.75" x14ac:dyDescent="0.2">
      <c r="A64" s="33" t="s">
        <v>108</v>
      </c>
      <c r="B64" s="34" t="s">
        <v>31</v>
      </c>
      <c r="C64" s="35" t="s">
        <v>109</v>
      </c>
      <c r="D64" s="36">
        <v>500</v>
      </c>
      <c r="E64" s="36">
        <f>E65+E66</f>
        <v>109000</v>
      </c>
      <c r="F64" s="37" t="str">
        <f t="shared" si="1"/>
        <v>-</v>
      </c>
    </row>
    <row r="65" spans="1:6" ht="45" x14ac:dyDescent="0.2">
      <c r="A65" s="33" t="s">
        <v>110</v>
      </c>
      <c r="B65" s="34" t="s">
        <v>31</v>
      </c>
      <c r="C65" s="35" t="s">
        <v>111</v>
      </c>
      <c r="D65" s="36">
        <v>500</v>
      </c>
      <c r="E65" s="36">
        <v>8000</v>
      </c>
      <c r="F65" s="37" t="str">
        <f t="shared" si="1"/>
        <v>-</v>
      </c>
    </row>
    <row r="66" spans="1:6" ht="45" x14ac:dyDescent="0.2">
      <c r="A66" s="33" t="s">
        <v>110</v>
      </c>
      <c r="B66" s="34" t="s">
        <v>31</v>
      </c>
      <c r="C66" s="35" t="s">
        <v>112</v>
      </c>
      <c r="D66" s="36" t="s">
        <v>44</v>
      </c>
      <c r="E66" s="36">
        <v>101000</v>
      </c>
      <c r="F66" s="37" t="str">
        <f t="shared" si="1"/>
        <v>-</v>
      </c>
    </row>
    <row r="67" spans="1:6" x14ac:dyDescent="0.2">
      <c r="A67" s="33" t="s">
        <v>441</v>
      </c>
      <c r="B67" s="34" t="s">
        <v>31</v>
      </c>
      <c r="C67" s="35" t="s">
        <v>447</v>
      </c>
      <c r="D67" s="36" t="s">
        <v>44</v>
      </c>
      <c r="E67" s="36">
        <f>E68</f>
        <v>230190</v>
      </c>
      <c r="F67" s="37" t="str">
        <f t="shared" ref="F67:F71" si="2">IF(OR(D67="-", IF(E67="-", 0, E67)&gt;=IF(D67="-", 0, D67)), "-", IF(D67="-", 0, D67)-IF(E67="-", 0, E67))</f>
        <v>-</v>
      </c>
    </row>
    <row r="68" spans="1:6" x14ac:dyDescent="0.2">
      <c r="A68" s="33" t="s">
        <v>442</v>
      </c>
      <c r="B68" s="34" t="s">
        <v>31</v>
      </c>
      <c r="C68" s="35" t="s">
        <v>448</v>
      </c>
      <c r="D68" s="36" t="s">
        <v>44</v>
      </c>
      <c r="E68" s="36">
        <f>E69</f>
        <v>230190</v>
      </c>
      <c r="F68" s="37" t="str">
        <f t="shared" si="2"/>
        <v>-</v>
      </c>
    </row>
    <row r="69" spans="1:6" ht="22.5" x14ac:dyDescent="0.2">
      <c r="A69" s="33" t="s">
        <v>443</v>
      </c>
      <c r="B69" s="34" t="s">
        <v>31</v>
      </c>
      <c r="C69" s="35" t="s">
        <v>446</v>
      </c>
      <c r="D69" s="36" t="s">
        <v>44</v>
      </c>
      <c r="E69" s="36">
        <f>E70+E71</f>
        <v>230190</v>
      </c>
      <c r="F69" s="37" t="str">
        <f t="shared" si="2"/>
        <v>-</v>
      </c>
    </row>
    <row r="70" spans="1:6" ht="45" x14ac:dyDescent="0.2">
      <c r="A70" s="33" t="s">
        <v>444</v>
      </c>
      <c r="B70" s="34" t="s">
        <v>31</v>
      </c>
      <c r="C70" s="35" t="s">
        <v>439</v>
      </c>
      <c r="D70" s="36" t="s">
        <v>44</v>
      </c>
      <c r="E70" s="36">
        <v>84190</v>
      </c>
      <c r="F70" s="37" t="str">
        <f t="shared" si="2"/>
        <v>-</v>
      </c>
    </row>
    <row r="71" spans="1:6" ht="45" x14ac:dyDescent="0.2">
      <c r="A71" s="33" t="s">
        <v>445</v>
      </c>
      <c r="B71" s="34" t="s">
        <v>31</v>
      </c>
      <c r="C71" s="35" t="s">
        <v>440</v>
      </c>
      <c r="D71" s="36" t="s">
        <v>44</v>
      </c>
      <c r="E71" s="36">
        <v>146000</v>
      </c>
      <c r="F71" s="37" t="str">
        <f t="shared" si="2"/>
        <v>-</v>
      </c>
    </row>
    <row r="72" spans="1:6" x14ac:dyDescent="0.2">
      <c r="A72" s="33" t="s">
        <v>113</v>
      </c>
      <c r="B72" s="34" t="s">
        <v>31</v>
      </c>
      <c r="C72" s="35" t="s">
        <v>114</v>
      </c>
      <c r="D72" s="36">
        <f>D73+D79</f>
        <v>7705400</v>
      </c>
      <c r="E72" s="36">
        <f>E73+E79</f>
        <v>5732963.9800000004</v>
      </c>
      <c r="F72" s="37">
        <f t="shared" si="1"/>
        <v>1972436.0199999996</v>
      </c>
    </row>
    <row r="73" spans="1:6" ht="33.75" x14ac:dyDescent="0.2">
      <c r="A73" s="33" t="s">
        <v>115</v>
      </c>
      <c r="B73" s="34" t="s">
        <v>31</v>
      </c>
      <c r="C73" s="35" t="s">
        <v>116</v>
      </c>
      <c r="D73" s="36">
        <f>D74</f>
        <v>7352100</v>
      </c>
      <c r="E73" s="36">
        <f>E74</f>
        <v>5514300</v>
      </c>
      <c r="F73" s="37">
        <f t="shared" si="1"/>
        <v>1837800</v>
      </c>
    </row>
    <row r="74" spans="1:6" ht="22.5" x14ac:dyDescent="0.2">
      <c r="A74" s="33" t="s">
        <v>117</v>
      </c>
      <c r="B74" s="34" t="s">
        <v>31</v>
      </c>
      <c r="C74" s="35" t="s">
        <v>118</v>
      </c>
      <c r="D74" s="36">
        <f>D75+D77</f>
        <v>7352100</v>
      </c>
      <c r="E74" s="36">
        <f>E75+E77</f>
        <v>5514300</v>
      </c>
      <c r="F74" s="37">
        <f t="shared" si="1"/>
        <v>1837800</v>
      </c>
    </row>
    <row r="75" spans="1:6" x14ac:dyDescent="0.2">
      <c r="A75" s="33" t="s">
        <v>119</v>
      </c>
      <c r="B75" s="34" t="s">
        <v>31</v>
      </c>
      <c r="C75" s="35" t="s">
        <v>120</v>
      </c>
      <c r="D75" s="36">
        <v>6766800</v>
      </c>
      <c r="E75" s="39">
        <f>E76</f>
        <v>5075100</v>
      </c>
      <c r="F75" s="37">
        <f t="shared" si="1"/>
        <v>1691700</v>
      </c>
    </row>
    <row r="76" spans="1:6" ht="22.5" x14ac:dyDescent="0.2">
      <c r="A76" s="33" t="s">
        <v>121</v>
      </c>
      <c r="B76" s="34" t="s">
        <v>31</v>
      </c>
      <c r="C76" s="35" t="s">
        <v>122</v>
      </c>
      <c r="D76" s="36">
        <v>6766800</v>
      </c>
      <c r="E76" s="39">
        <v>5075100</v>
      </c>
      <c r="F76" s="37">
        <f t="shared" si="1"/>
        <v>1691700</v>
      </c>
    </row>
    <row r="77" spans="1:6" ht="22.5" x14ac:dyDescent="0.2">
      <c r="A77" s="33" t="s">
        <v>123</v>
      </c>
      <c r="B77" s="34" t="s">
        <v>31</v>
      </c>
      <c r="C77" s="35" t="s">
        <v>124</v>
      </c>
      <c r="D77" s="39">
        <v>585300</v>
      </c>
      <c r="E77" s="39">
        <f>E78</f>
        <v>439200</v>
      </c>
      <c r="F77" s="37">
        <f t="shared" si="1"/>
        <v>146100</v>
      </c>
    </row>
    <row r="78" spans="1:6" ht="22.5" x14ac:dyDescent="0.2">
      <c r="A78" s="33" t="s">
        <v>125</v>
      </c>
      <c r="B78" s="34" t="s">
        <v>31</v>
      </c>
      <c r="C78" s="35" t="s">
        <v>126</v>
      </c>
      <c r="D78" s="39">
        <v>585300</v>
      </c>
      <c r="E78" s="39">
        <v>439200</v>
      </c>
      <c r="F78" s="37">
        <f t="shared" si="1"/>
        <v>146100</v>
      </c>
    </row>
    <row r="79" spans="1:6" ht="22.5" x14ac:dyDescent="0.2">
      <c r="A79" s="33" t="s">
        <v>127</v>
      </c>
      <c r="B79" s="34" t="s">
        <v>31</v>
      </c>
      <c r="C79" s="35" t="s">
        <v>128</v>
      </c>
      <c r="D79" s="36">
        <f>D80+D82</f>
        <v>353300</v>
      </c>
      <c r="E79" s="36">
        <f>E80+E82</f>
        <v>218663.98</v>
      </c>
      <c r="F79" s="37">
        <f t="shared" si="1"/>
        <v>134636.01999999999</v>
      </c>
    </row>
    <row r="80" spans="1:6" ht="33.75" x14ac:dyDescent="0.2">
      <c r="A80" s="33" t="s">
        <v>129</v>
      </c>
      <c r="B80" s="34" t="s">
        <v>31</v>
      </c>
      <c r="C80" s="35" t="s">
        <v>130</v>
      </c>
      <c r="D80" s="36">
        <v>200</v>
      </c>
      <c r="E80" s="36">
        <f>E81</f>
        <v>200</v>
      </c>
      <c r="F80" s="37" t="str">
        <f t="shared" si="1"/>
        <v>-</v>
      </c>
    </row>
    <row r="81" spans="1:6" ht="33.75" x14ac:dyDescent="0.2">
      <c r="A81" s="33" t="s">
        <v>131</v>
      </c>
      <c r="B81" s="34" t="s">
        <v>31</v>
      </c>
      <c r="C81" s="35" t="s">
        <v>132</v>
      </c>
      <c r="D81" s="36">
        <v>200</v>
      </c>
      <c r="E81" s="36">
        <v>200</v>
      </c>
      <c r="F81" s="37" t="str">
        <f t="shared" si="1"/>
        <v>-</v>
      </c>
    </row>
    <row r="82" spans="1:6" ht="33.75" x14ac:dyDescent="0.2">
      <c r="A82" s="33" t="s">
        <v>133</v>
      </c>
      <c r="B82" s="34" t="s">
        <v>31</v>
      </c>
      <c r="C82" s="35" t="s">
        <v>134</v>
      </c>
      <c r="D82" s="39">
        <v>353100</v>
      </c>
      <c r="E82" s="39">
        <f>E83</f>
        <v>218463.98</v>
      </c>
      <c r="F82" s="37">
        <f t="shared" si="1"/>
        <v>134636.01999999999</v>
      </c>
    </row>
    <row r="83" spans="1:6" ht="33.75" x14ac:dyDescent="0.2">
      <c r="A83" s="33" t="s">
        <v>135</v>
      </c>
      <c r="B83" s="34" t="s">
        <v>31</v>
      </c>
      <c r="C83" s="35" t="s">
        <v>136</v>
      </c>
      <c r="D83" s="39">
        <v>353100</v>
      </c>
      <c r="E83" s="39">
        <v>218463.98</v>
      </c>
      <c r="F83" s="37">
        <f t="shared" si="1"/>
        <v>134636.01999999999</v>
      </c>
    </row>
    <row r="84" spans="1:6" ht="78.75" x14ac:dyDescent="0.2">
      <c r="A84" s="33" t="s">
        <v>137</v>
      </c>
      <c r="B84" s="34" t="s">
        <v>31</v>
      </c>
      <c r="C84" s="35" t="s">
        <v>138</v>
      </c>
      <c r="D84" s="36" t="s">
        <v>44</v>
      </c>
      <c r="E84" s="36" t="s">
        <v>44</v>
      </c>
      <c r="F84" s="37" t="str">
        <f t="shared" si="1"/>
        <v>-</v>
      </c>
    </row>
    <row r="85" spans="1:6" ht="78.75" x14ac:dyDescent="0.2">
      <c r="A85" s="38" t="s">
        <v>139</v>
      </c>
      <c r="B85" s="34" t="s">
        <v>31</v>
      </c>
      <c r="C85" s="35" t="s">
        <v>140</v>
      </c>
      <c r="D85" s="36" t="s">
        <v>44</v>
      </c>
      <c r="E85" s="36" t="s">
        <v>44</v>
      </c>
      <c r="F85" s="37" t="str">
        <f t="shared" si="1"/>
        <v>-</v>
      </c>
    </row>
    <row r="86" spans="1:6" x14ac:dyDescent="0.2">
      <c r="A86" s="40"/>
      <c r="B86" s="41"/>
      <c r="C86" s="41"/>
      <c r="D86" s="42"/>
      <c r="E86" s="42"/>
      <c r="F86" s="42"/>
    </row>
  </sheetData>
  <mergeCells count="16">
    <mergeCell ref="A11:F11"/>
    <mergeCell ref="A12:F12"/>
    <mergeCell ref="A13:F13"/>
    <mergeCell ref="A14:D14"/>
    <mergeCell ref="B15:B21"/>
    <mergeCell ref="D15:D21"/>
    <mergeCell ref="C15:C21"/>
    <mergeCell ref="A15:A21"/>
    <mergeCell ref="F15:F21"/>
    <mergeCell ref="E15:E21"/>
    <mergeCell ref="A10:F10"/>
    <mergeCell ref="A1:D1"/>
    <mergeCell ref="A4:D4"/>
    <mergeCell ref="A2:D2"/>
    <mergeCell ref="B6:D6"/>
    <mergeCell ref="B7:D7"/>
  </mergeCells>
  <conditionalFormatting sqref="F21 F23 F27:F28 F36">
    <cfRule type="cellIs" priority="1" stopIfTrue="1" operator="equal">
      <formula>0</formula>
    </cfRule>
  </conditionalFormatting>
  <pageMargins left="0.39370077848434398" right="0.39370077848434398" top="0.78740155696868896" bottom="0.39370077848434398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6"/>
  <sheetViews>
    <sheetView workbookViewId="0">
      <selection activeCell="E15" sqref="E15"/>
    </sheetView>
  </sheetViews>
  <sheetFormatPr defaultColWidth="9" defaultRowHeight="12.75" customHeight="1" x14ac:dyDescent="0.2"/>
  <cols>
    <col min="1" max="1" width="45.140625" customWidth="1"/>
    <col min="2" max="2" width="4.28515625" customWidth="1"/>
    <col min="3" max="3" width="40.140625" customWidth="1"/>
    <col min="4" max="4" width="18.5703125" customWidth="1"/>
    <col min="5" max="6" width="18.42578125" customWidth="1"/>
    <col min="8" max="8" width="12.5703125" bestFit="1" customWidth="1"/>
  </cols>
  <sheetData>
    <row r="2" spans="1:8" ht="15" customHeight="1" x14ac:dyDescent="0.25">
      <c r="A2" s="88" t="s">
        <v>141</v>
      </c>
      <c r="B2" s="88"/>
      <c r="C2" s="88"/>
      <c r="D2" s="88"/>
      <c r="E2" s="1"/>
      <c r="F2" s="13" t="s">
        <v>142</v>
      </c>
    </row>
    <row r="3" spans="1:8" ht="13.5" customHeight="1" x14ac:dyDescent="0.2">
      <c r="A3" s="5"/>
      <c r="B3" s="5"/>
      <c r="C3" s="16"/>
      <c r="D3" s="9"/>
      <c r="E3" s="9"/>
      <c r="F3" s="9"/>
    </row>
    <row r="4" spans="1:8" ht="10.15" customHeight="1" x14ac:dyDescent="0.2">
      <c r="A4" s="113" t="s">
        <v>21</v>
      </c>
      <c r="B4" s="96" t="s">
        <v>22</v>
      </c>
      <c r="C4" s="110" t="s">
        <v>143</v>
      </c>
      <c r="D4" s="99" t="s">
        <v>24</v>
      </c>
      <c r="E4" s="116" t="s">
        <v>25</v>
      </c>
      <c r="F4" s="108" t="s">
        <v>26</v>
      </c>
    </row>
    <row r="5" spans="1:8" ht="5.45" customHeight="1" x14ac:dyDescent="0.2">
      <c r="A5" s="114"/>
      <c r="B5" s="97"/>
      <c r="C5" s="111"/>
      <c r="D5" s="100"/>
      <c r="E5" s="117"/>
      <c r="F5" s="106"/>
    </row>
    <row r="6" spans="1:8" ht="9.6" customHeight="1" x14ac:dyDescent="0.2">
      <c r="A6" s="114"/>
      <c r="B6" s="97"/>
      <c r="C6" s="111"/>
      <c r="D6" s="100"/>
      <c r="E6" s="117"/>
      <c r="F6" s="106"/>
    </row>
    <row r="7" spans="1:8" ht="6" customHeight="1" x14ac:dyDescent="0.2">
      <c r="A7" s="114"/>
      <c r="B7" s="97"/>
      <c r="C7" s="111"/>
      <c r="D7" s="100"/>
      <c r="E7" s="117"/>
      <c r="F7" s="106"/>
    </row>
    <row r="8" spans="1:8" ht="6.6" customHeight="1" x14ac:dyDescent="0.2">
      <c r="A8" s="114"/>
      <c r="B8" s="97"/>
      <c r="C8" s="111"/>
      <c r="D8" s="100"/>
      <c r="E8" s="117"/>
      <c r="F8" s="106"/>
    </row>
    <row r="9" spans="1:8" ht="10.9" customHeight="1" x14ac:dyDescent="0.2">
      <c r="A9" s="114"/>
      <c r="B9" s="97"/>
      <c r="C9" s="112"/>
      <c r="D9" s="100"/>
      <c r="E9" s="118"/>
      <c r="F9" s="109"/>
    </row>
    <row r="10" spans="1:8" ht="4.1500000000000004" hidden="1" customHeight="1" x14ac:dyDescent="0.2">
      <c r="A10" s="114"/>
      <c r="B10" s="97"/>
      <c r="C10" s="43"/>
      <c r="D10" s="100"/>
      <c r="E10" s="44"/>
      <c r="F10" s="45"/>
    </row>
    <row r="11" spans="1:8" ht="13.15" hidden="1" customHeight="1" x14ac:dyDescent="0.2">
      <c r="A11" s="115"/>
      <c r="B11" s="98"/>
      <c r="C11" s="46"/>
      <c r="D11" s="101"/>
      <c r="E11" s="47"/>
      <c r="F11" s="48"/>
    </row>
    <row r="12" spans="1:8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49" t="s">
        <v>28</v>
      </c>
      <c r="F12" s="23" t="s">
        <v>29</v>
      </c>
    </row>
    <row r="13" spans="1:8" x14ac:dyDescent="0.2">
      <c r="A13" s="50" t="s">
        <v>144</v>
      </c>
      <c r="B13" s="51" t="s">
        <v>145</v>
      </c>
      <c r="C13" s="52" t="s">
        <v>146</v>
      </c>
      <c r="D13" s="53">
        <f>D15</f>
        <v>14573600</v>
      </c>
      <c r="E13" s="54">
        <f>E15</f>
        <v>8642628.7200000007</v>
      </c>
      <c r="F13" s="55">
        <f>IF(OR(D13="-", IF(E13="-", 0, E13)&gt;=IF(D13="-", 0, D13)), "-", IF(D13="-", 0, D13)-IF(E13="-", 0, E13))</f>
        <v>5930971.2799999993</v>
      </c>
      <c r="H13" s="56"/>
    </row>
    <row r="14" spans="1:8" x14ac:dyDescent="0.2">
      <c r="A14" s="57" t="s">
        <v>33</v>
      </c>
      <c r="B14" s="58"/>
      <c r="C14" s="59"/>
      <c r="D14" s="60"/>
      <c r="E14" s="61"/>
      <c r="F14" s="62"/>
    </row>
    <row r="15" spans="1:8" ht="22.5" x14ac:dyDescent="0.2">
      <c r="A15" s="50" t="s">
        <v>147</v>
      </c>
      <c r="B15" s="51" t="s">
        <v>145</v>
      </c>
      <c r="C15" s="52" t="s">
        <v>148</v>
      </c>
      <c r="D15" s="53">
        <f>D16+D91+D103+D111+D137+D145+D159+D167</f>
        <v>14573600</v>
      </c>
      <c r="E15" s="53">
        <f>E16+E91+E103+E111+E137+E145+E159+E167</f>
        <v>8642628.7200000007</v>
      </c>
      <c r="F15" s="55">
        <f t="shared" ref="F15:F46" si="0">IF(OR(D15="-", IF(E15="-", 0, E15)&gt;=IF(D15="-", 0, D15)), "-", IF(D15="-", 0, D15)-IF(E15="-", 0, E15))</f>
        <v>5930971.2799999993</v>
      </c>
    </row>
    <row r="16" spans="1:8" x14ac:dyDescent="0.2">
      <c r="A16" s="50" t="s">
        <v>149</v>
      </c>
      <c r="B16" s="51" t="s">
        <v>145</v>
      </c>
      <c r="C16" s="52" t="s">
        <v>150</v>
      </c>
      <c r="D16" s="53">
        <f>D17+D46+D52</f>
        <v>8413300</v>
      </c>
      <c r="E16" s="53">
        <f>E17+E46+E52</f>
        <v>4844374.83</v>
      </c>
      <c r="F16" s="55">
        <f t="shared" si="0"/>
        <v>3568925.17</v>
      </c>
    </row>
    <row r="17" spans="1:6" ht="45" x14ac:dyDescent="0.2">
      <c r="A17" s="50" t="s">
        <v>151</v>
      </c>
      <c r="B17" s="51" t="s">
        <v>145</v>
      </c>
      <c r="C17" s="52" t="s">
        <v>152</v>
      </c>
      <c r="D17" s="53">
        <f>D18+D24+D40</f>
        <v>8116700</v>
      </c>
      <c r="E17" s="53">
        <f>E18+E24+E40</f>
        <v>4713913.8100000005</v>
      </c>
      <c r="F17" s="55">
        <f t="shared" si="0"/>
        <v>3402786.1899999995</v>
      </c>
    </row>
    <row r="18" spans="1:6" ht="45" x14ac:dyDescent="0.2">
      <c r="A18" s="24" t="s">
        <v>153</v>
      </c>
      <c r="B18" s="63" t="s">
        <v>145</v>
      </c>
      <c r="C18" s="26" t="s">
        <v>154</v>
      </c>
      <c r="D18" s="27">
        <v>19800</v>
      </c>
      <c r="E18" s="64">
        <f>E19</f>
        <v>13200</v>
      </c>
      <c r="F18" s="65">
        <f t="shared" si="0"/>
        <v>6600</v>
      </c>
    </row>
    <row r="19" spans="1:6" x14ac:dyDescent="0.2">
      <c r="A19" s="24" t="s">
        <v>155</v>
      </c>
      <c r="B19" s="63" t="s">
        <v>145</v>
      </c>
      <c r="C19" s="26" t="s">
        <v>156</v>
      </c>
      <c r="D19" s="27">
        <v>19800</v>
      </c>
      <c r="E19" s="64">
        <f>E20</f>
        <v>13200</v>
      </c>
      <c r="F19" s="65">
        <f t="shared" si="0"/>
        <v>6600</v>
      </c>
    </row>
    <row r="20" spans="1:6" ht="56.25" x14ac:dyDescent="0.2">
      <c r="A20" s="24" t="s">
        <v>157</v>
      </c>
      <c r="B20" s="63" t="s">
        <v>145</v>
      </c>
      <c r="C20" s="26" t="s">
        <v>158</v>
      </c>
      <c r="D20" s="27">
        <v>19800</v>
      </c>
      <c r="E20" s="64">
        <f>E21</f>
        <v>13200</v>
      </c>
      <c r="F20" s="65">
        <f t="shared" si="0"/>
        <v>6600</v>
      </c>
    </row>
    <row r="21" spans="1:6" ht="22.5" x14ac:dyDescent="0.2">
      <c r="A21" s="24" t="s">
        <v>159</v>
      </c>
      <c r="B21" s="63" t="s">
        <v>145</v>
      </c>
      <c r="C21" s="26" t="s">
        <v>160</v>
      </c>
      <c r="D21" s="27">
        <v>19800</v>
      </c>
      <c r="E21" s="64">
        <f>E22</f>
        <v>13200</v>
      </c>
      <c r="F21" s="65">
        <f t="shared" si="0"/>
        <v>6600</v>
      </c>
    </row>
    <row r="22" spans="1:6" ht="22.5" x14ac:dyDescent="0.2">
      <c r="A22" s="24" t="s">
        <v>161</v>
      </c>
      <c r="B22" s="63" t="s">
        <v>145</v>
      </c>
      <c r="C22" s="26" t="s">
        <v>162</v>
      </c>
      <c r="D22" s="27">
        <v>19800</v>
      </c>
      <c r="E22" s="64">
        <f>E23</f>
        <v>13200</v>
      </c>
      <c r="F22" s="65">
        <f t="shared" si="0"/>
        <v>6600</v>
      </c>
    </row>
    <row r="23" spans="1:6" x14ac:dyDescent="0.2">
      <c r="A23" s="24" t="s">
        <v>163</v>
      </c>
      <c r="B23" s="63" t="s">
        <v>145</v>
      </c>
      <c r="C23" s="26" t="s">
        <v>164</v>
      </c>
      <c r="D23" s="27">
        <v>19800</v>
      </c>
      <c r="E23" s="64">
        <v>13200</v>
      </c>
      <c r="F23" s="65">
        <f t="shared" si="0"/>
        <v>6600</v>
      </c>
    </row>
    <row r="24" spans="1:6" ht="56.25" x14ac:dyDescent="0.2">
      <c r="A24" s="24" t="s">
        <v>165</v>
      </c>
      <c r="B24" s="63" t="s">
        <v>145</v>
      </c>
      <c r="C24" s="26" t="s">
        <v>166</v>
      </c>
      <c r="D24" s="27">
        <f>D25+D32+D37</f>
        <v>8096700</v>
      </c>
      <c r="E24" s="27">
        <f>E25+E32+E37</f>
        <v>4700513.8100000005</v>
      </c>
      <c r="F24" s="65">
        <f t="shared" si="0"/>
        <v>3396186.1899999995</v>
      </c>
    </row>
    <row r="25" spans="1:6" ht="33.75" x14ac:dyDescent="0.2">
      <c r="A25" s="24" t="s">
        <v>167</v>
      </c>
      <c r="B25" s="63" t="s">
        <v>145</v>
      </c>
      <c r="C25" s="26" t="s">
        <v>168</v>
      </c>
      <c r="D25" s="27">
        <f t="shared" ref="D25:E27" si="1">D26</f>
        <v>7083900</v>
      </c>
      <c r="E25" s="27">
        <f t="shared" si="1"/>
        <v>4207395.7200000007</v>
      </c>
      <c r="F25" s="65">
        <f t="shared" si="0"/>
        <v>2876504.2799999993</v>
      </c>
    </row>
    <row r="26" spans="1:6" ht="112.5" x14ac:dyDescent="0.2">
      <c r="A26" s="66" t="s">
        <v>169</v>
      </c>
      <c r="B26" s="63" t="s">
        <v>145</v>
      </c>
      <c r="C26" s="26" t="s">
        <v>170</v>
      </c>
      <c r="D26" s="27">
        <f t="shared" si="1"/>
        <v>7083900</v>
      </c>
      <c r="E26" s="27">
        <f t="shared" si="1"/>
        <v>4207395.7200000007</v>
      </c>
      <c r="F26" s="65">
        <f t="shared" si="0"/>
        <v>2876504.2799999993</v>
      </c>
    </row>
    <row r="27" spans="1:6" ht="56.25" x14ac:dyDescent="0.2">
      <c r="A27" s="24" t="s">
        <v>171</v>
      </c>
      <c r="B27" s="63" t="s">
        <v>145</v>
      </c>
      <c r="C27" s="26" t="s">
        <v>172</v>
      </c>
      <c r="D27" s="27">
        <f t="shared" si="1"/>
        <v>7083900</v>
      </c>
      <c r="E27" s="27">
        <f t="shared" si="1"/>
        <v>4207395.7200000007</v>
      </c>
      <c r="F27" s="65">
        <f t="shared" si="0"/>
        <v>2876504.2799999993</v>
      </c>
    </row>
    <row r="28" spans="1:6" ht="22.5" x14ac:dyDescent="0.2">
      <c r="A28" s="24" t="s">
        <v>173</v>
      </c>
      <c r="B28" s="63" t="s">
        <v>145</v>
      </c>
      <c r="C28" s="26" t="s">
        <v>174</v>
      </c>
      <c r="D28" s="27">
        <f>D29+D30+D31</f>
        <v>7083900</v>
      </c>
      <c r="E28" s="27">
        <f>E29+E30+E31</f>
        <v>4207395.7200000007</v>
      </c>
      <c r="F28" s="65">
        <f t="shared" si="0"/>
        <v>2876504.2799999993</v>
      </c>
    </row>
    <row r="29" spans="1:6" ht="22.5" x14ac:dyDescent="0.2">
      <c r="A29" s="24" t="s">
        <v>175</v>
      </c>
      <c r="B29" s="63" t="s">
        <v>145</v>
      </c>
      <c r="C29" s="26" t="s">
        <v>176</v>
      </c>
      <c r="D29" s="27">
        <v>5157700</v>
      </c>
      <c r="E29" s="64">
        <v>3125690.24</v>
      </c>
      <c r="F29" s="65">
        <f t="shared" si="0"/>
        <v>2032009.7599999998</v>
      </c>
    </row>
    <row r="30" spans="1:6" ht="33.75" x14ac:dyDescent="0.2">
      <c r="A30" s="24" t="s">
        <v>177</v>
      </c>
      <c r="B30" s="63" t="s">
        <v>145</v>
      </c>
      <c r="C30" s="26" t="s">
        <v>178</v>
      </c>
      <c r="D30" s="27">
        <v>368800</v>
      </c>
      <c r="E30" s="64">
        <v>206280.16</v>
      </c>
      <c r="F30" s="65">
        <f t="shared" si="0"/>
        <v>162519.84</v>
      </c>
    </row>
    <row r="31" spans="1:6" ht="33.75" x14ac:dyDescent="0.2">
      <c r="A31" s="24" t="s">
        <v>179</v>
      </c>
      <c r="B31" s="63" t="s">
        <v>145</v>
      </c>
      <c r="C31" s="26" t="s">
        <v>180</v>
      </c>
      <c r="D31" s="27">
        <v>1557400</v>
      </c>
      <c r="E31" s="64">
        <v>875425.32</v>
      </c>
      <c r="F31" s="65">
        <f t="shared" si="0"/>
        <v>681974.68</v>
      </c>
    </row>
    <row r="32" spans="1:6" ht="90" x14ac:dyDescent="0.2">
      <c r="A32" s="66" t="s">
        <v>181</v>
      </c>
      <c r="B32" s="63" t="s">
        <v>145</v>
      </c>
      <c r="C32" s="26" t="s">
        <v>182</v>
      </c>
      <c r="D32" s="27">
        <f>D33</f>
        <v>916500</v>
      </c>
      <c r="E32" s="64">
        <f>E33</f>
        <v>420893.08999999997</v>
      </c>
      <c r="F32" s="65">
        <f t="shared" si="0"/>
        <v>495606.91000000003</v>
      </c>
    </row>
    <row r="33" spans="1:6" ht="22.5" x14ac:dyDescent="0.2">
      <c r="A33" s="24" t="s">
        <v>159</v>
      </c>
      <c r="B33" s="63" t="s">
        <v>145</v>
      </c>
      <c r="C33" s="26" t="s">
        <v>183</v>
      </c>
      <c r="D33" s="27">
        <f>D34</f>
        <v>916500</v>
      </c>
      <c r="E33" s="64">
        <f>E34</f>
        <v>420893.08999999997</v>
      </c>
      <c r="F33" s="65">
        <f t="shared" si="0"/>
        <v>495606.91000000003</v>
      </c>
    </row>
    <row r="34" spans="1:6" ht="22.5" x14ac:dyDescent="0.2">
      <c r="A34" s="24" t="s">
        <v>161</v>
      </c>
      <c r="B34" s="63" t="s">
        <v>145</v>
      </c>
      <c r="C34" s="26" t="s">
        <v>184</v>
      </c>
      <c r="D34" s="27">
        <f>D35+D36</f>
        <v>916500</v>
      </c>
      <c r="E34" s="27">
        <f>E35+E36</f>
        <v>420893.08999999997</v>
      </c>
      <c r="F34" s="65">
        <f t="shared" si="0"/>
        <v>495606.91000000003</v>
      </c>
    </row>
    <row r="35" spans="1:6" x14ac:dyDescent="0.2">
      <c r="A35" s="24" t="s">
        <v>163</v>
      </c>
      <c r="B35" s="63" t="s">
        <v>145</v>
      </c>
      <c r="C35" s="26" t="s">
        <v>185</v>
      </c>
      <c r="D35" s="27">
        <v>644600</v>
      </c>
      <c r="E35" s="64">
        <v>287483.17</v>
      </c>
      <c r="F35" s="65">
        <f t="shared" si="0"/>
        <v>357116.83</v>
      </c>
    </row>
    <row r="36" spans="1:6" x14ac:dyDescent="0.2">
      <c r="A36" s="24" t="s">
        <v>186</v>
      </c>
      <c r="B36" s="63" t="s">
        <v>145</v>
      </c>
      <c r="C36" s="26" t="s">
        <v>187</v>
      </c>
      <c r="D36" s="27">
        <v>271900</v>
      </c>
      <c r="E36" s="64">
        <v>133409.92000000001</v>
      </c>
      <c r="F36" s="65">
        <f t="shared" si="0"/>
        <v>138490.07999999999</v>
      </c>
    </row>
    <row r="37" spans="1:6" ht="135" x14ac:dyDescent="0.2">
      <c r="A37" s="66" t="s">
        <v>188</v>
      </c>
      <c r="B37" s="63" t="s">
        <v>145</v>
      </c>
      <c r="C37" s="26" t="s">
        <v>189</v>
      </c>
      <c r="D37" s="27">
        <v>96300</v>
      </c>
      <c r="E37" s="64">
        <f>E38</f>
        <v>72225</v>
      </c>
      <c r="F37" s="65">
        <f t="shared" si="0"/>
        <v>24075</v>
      </c>
    </row>
    <row r="38" spans="1:6" x14ac:dyDescent="0.2">
      <c r="A38" s="24" t="s">
        <v>190</v>
      </c>
      <c r="B38" s="63" t="s">
        <v>145</v>
      </c>
      <c r="C38" s="26" t="s">
        <v>191</v>
      </c>
      <c r="D38" s="27">
        <v>96300</v>
      </c>
      <c r="E38" s="64">
        <f>E39</f>
        <v>72225</v>
      </c>
      <c r="F38" s="65">
        <f t="shared" si="0"/>
        <v>24075</v>
      </c>
    </row>
    <row r="39" spans="1:6" x14ac:dyDescent="0.2">
      <c r="A39" s="24" t="s">
        <v>192</v>
      </c>
      <c r="B39" s="63" t="s">
        <v>145</v>
      </c>
      <c r="C39" s="26" t="s">
        <v>193</v>
      </c>
      <c r="D39" s="27">
        <v>96300</v>
      </c>
      <c r="E39" s="64">
        <v>72225</v>
      </c>
      <c r="F39" s="65">
        <f t="shared" si="0"/>
        <v>24075</v>
      </c>
    </row>
    <row r="40" spans="1:6" x14ac:dyDescent="0.2">
      <c r="A40" s="24" t="s">
        <v>194</v>
      </c>
      <c r="B40" s="63" t="s">
        <v>145</v>
      </c>
      <c r="C40" s="26" t="s">
        <v>195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194</v>
      </c>
      <c r="B41" s="63" t="s">
        <v>145</v>
      </c>
      <c r="C41" s="26" t="s">
        <v>196</v>
      </c>
      <c r="D41" s="27">
        <v>200</v>
      </c>
      <c r="E41" s="64">
        <v>200</v>
      </c>
      <c r="F41" s="65" t="str">
        <f t="shared" si="0"/>
        <v>-</v>
      </c>
    </row>
    <row r="42" spans="1:6" ht="112.5" x14ac:dyDescent="0.2">
      <c r="A42" s="66" t="s">
        <v>197</v>
      </c>
      <c r="B42" s="63" t="s">
        <v>145</v>
      </c>
      <c r="C42" s="26" t="s">
        <v>198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159</v>
      </c>
      <c r="B43" s="63" t="s">
        <v>145</v>
      </c>
      <c r="C43" s="26" t="s">
        <v>199</v>
      </c>
      <c r="D43" s="27">
        <v>200</v>
      </c>
      <c r="E43" s="64">
        <v>200</v>
      </c>
      <c r="F43" s="65" t="str">
        <f t="shared" si="0"/>
        <v>-</v>
      </c>
    </row>
    <row r="44" spans="1:6" ht="22.5" x14ac:dyDescent="0.2">
      <c r="A44" s="24" t="s">
        <v>161</v>
      </c>
      <c r="B44" s="63" t="s">
        <v>145</v>
      </c>
      <c r="C44" s="26" t="s">
        <v>200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163</v>
      </c>
      <c r="B45" s="63" t="s">
        <v>145</v>
      </c>
      <c r="C45" s="26" t="s">
        <v>201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0" t="s">
        <v>202</v>
      </c>
      <c r="B46" s="51" t="s">
        <v>145</v>
      </c>
      <c r="C46" s="52" t="s">
        <v>203</v>
      </c>
      <c r="D46" s="53">
        <v>5000</v>
      </c>
      <c r="E46" s="54">
        <v>0</v>
      </c>
      <c r="F46" s="55">
        <f t="shared" si="0"/>
        <v>5000</v>
      </c>
    </row>
    <row r="47" spans="1:6" ht="22.5" x14ac:dyDescent="0.2">
      <c r="A47" s="24" t="s">
        <v>204</v>
      </c>
      <c r="B47" s="63" t="s">
        <v>145</v>
      </c>
      <c r="C47" s="26" t="s">
        <v>205</v>
      </c>
      <c r="D47" s="27">
        <v>5000</v>
      </c>
      <c r="E47" s="64" t="s">
        <v>44</v>
      </c>
      <c r="F47" s="65">
        <f t="shared" ref="F47:F78" si="2">IF(OR(D47="-", IF(E47="-", 0, E47)&gt;=IF(D47="-", 0, D47)), "-", IF(D47="-", 0, D47)-IF(E47="-", 0, E47))</f>
        <v>5000</v>
      </c>
    </row>
    <row r="48" spans="1:6" x14ac:dyDescent="0.2">
      <c r="A48" s="24" t="s">
        <v>206</v>
      </c>
      <c r="B48" s="63" t="s">
        <v>145</v>
      </c>
      <c r="C48" s="26" t="s">
        <v>207</v>
      </c>
      <c r="D48" s="27">
        <v>5000</v>
      </c>
      <c r="E48" s="64" t="s">
        <v>44</v>
      </c>
      <c r="F48" s="65">
        <f t="shared" si="2"/>
        <v>5000</v>
      </c>
    </row>
    <row r="49" spans="1:6" ht="56.25" x14ac:dyDescent="0.2">
      <c r="A49" s="24" t="s">
        <v>208</v>
      </c>
      <c r="B49" s="63" t="s">
        <v>145</v>
      </c>
      <c r="C49" s="26" t="s">
        <v>209</v>
      </c>
      <c r="D49" s="27">
        <v>5000</v>
      </c>
      <c r="E49" s="64" t="s">
        <v>44</v>
      </c>
      <c r="F49" s="65">
        <f t="shared" si="2"/>
        <v>5000</v>
      </c>
    </row>
    <row r="50" spans="1:6" x14ac:dyDescent="0.2">
      <c r="A50" s="24" t="s">
        <v>210</v>
      </c>
      <c r="B50" s="63" t="s">
        <v>145</v>
      </c>
      <c r="C50" s="26" t="s">
        <v>211</v>
      </c>
      <c r="D50" s="27">
        <v>5000</v>
      </c>
      <c r="E50" s="64" t="s">
        <v>44</v>
      </c>
      <c r="F50" s="65">
        <f t="shared" si="2"/>
        <v>5000</v>
      </c>
    </row>
    <row r="51" spans="1:6" x14ac:dyDescent="0.2">
      <c r="A51" s="24" t="s">
        <v>212</v>
      </c>
      <c r="B51" s="63" t="s">
        <v>145</v>
      </c>
      <c r="C51" s="26" t="s">
        <v>213</v>
      </c>
      <c r="D51" s="27">
        <v>5000</v>
      </c>
      <c r="E51" s="64" t="s">
        <v>44</v>
      </c>
      <c r="F51" s="65">
        <f t="shared" si="2"/>
        <v>5000</v>
      </c>
    </row>
    <row r="52" spans="1:6" x14ac:dyDescent="0.2">
      <c r="A52" s="50" t="s">
        <v>214</v>
      </c>
      <c r="B52" s="51" t="s">
        <v>145</v>
      </c>
      <c r="C52" s="52" t="s">
        <v>215</v>
      </c>
      <c r="D52" s="53">
        <f>D53+D64+D72+D82</f>
        <v>291600</v>
      </c>
      <c r="E52" s="53">
        <f>E53+E64+E72+E82</f>
        <v>130461.01999999999</v>
      </c>
      <c r="F52" s="55">
        <f t="shared" si="2"/>
        <v>161138.98000000001</v>
      </c>
    </row>
    <row r="53" spans="1:6" ht="22.5" x14ac:dyDescent="0.2">
      <c r="A53" s="24" t="s">
        <v>216</v>
      </c>
      <c r="B53" s="63" t="s">
        <v>145</v>
      </c>
      <c r="C53" s="26" t="s">
        <v>217</v>
      </c>
      <c r="D53" s="27">
        <f>D54+D59</f>
        <v>85500</v>
      </c>
      <c r="E53" s="27">
        <f>E54+E59</f>
        <v>67175.28</v>
      </c>
      <c r="F53" s="65">
        <f t="shared" si="2"/>
        <v>18324.72</v>
      </c>
    </row>
    <row r="54" spans="1:6" x14ac:dyDescent="0.2">
      <c r="A54" s="24" t="s">
        <v>218</v>
      </c>
      <c r="B54" s="63" t="s">
        <v>145</v>
      </c>
      <c r="C54" s="26" t="s">
        <v>219</v>
      </c>
      <c r="D54" s="27">
        <v>1000</v>
      </c>
      <c r="E54" s="64">
        <v>0</v>
      </c>
      <c r="F54" s="65">
        <f t="shared" si="2"/>
        <v>1000</v>
      </c>
    </row>
    <row r="55" spans="1:6" ht="56.25" x14ac:dyDescent="0.2">
      <c r="A55" s="24" t="s">
        <v>220</v>
      </c>
      <c r="B55" s="63" t="s">
        <v>145</v>
      </c>
      <c r="C55" s="26" t="s">
        <v>221</v>
      </c>
      <c r="D55" s="27">
        <v>1000</v>
      </c>
      <c r="E55" s="64">
        <f>E56</f>
        <v>0</v>
      </c>
      <c r="F55" s="65">
        <f t="shared" si="2"/>
        <v>1000</v>
      </c>
    </row>
    <row r="56" spans="1:6" ht="22.5" x14ac:dyDescent="0.2">
      <c r="A56" s="24" t="s">
        <v>159</v>
      </c>
      <c r="B56" s="63" t="s">
        <v>145</v>
      </c>
      <c r="C56" s="26" t="s">
        <v>222</v>
      </c>
      <c r="D56" s="27">
        <v>1000</v>
      </c>
      <c r="E56" s="64">
        <f>E57</f>
        <v>0</v>
      </c>
      <c r="F56" s="65">
        <f t="shared" si="2"/>
        <v>1000</v>
      </c>
    </row>
    <row r="57" spans="1:6" ht="22.5" x14ac:dyDescent="0.2">
      <c r="A57" s="24" t="s">
        <v>161</v>
      </c>
      <c r="B57" s="63" t="s">
        <v>145</v>
      </c>
      <c r="C57" s="26" t="s">
        <v>223</v>
      </c>
      <c r="D57" s="27">
        <v>1000</v>
      </c>
      <c r="E57" s="64">
        <f>E58</f>
        <v>0</v>
      </c>
      <c r="F57" s="65">
        <f t="shared" si="2"/>
        <v>1000</v>
      </c>
    </row>
    <row r="58" spans="1:6" x14ac:dyDescent="0.2">
      <c r="A58" s="24" t="s">
        <v>163</v>
      </c>
      <c r="B58" s="63" t="s">
        <v>145</v>
      </c>
      <c r="C58" s="26" t="s">
        <v>224</v>
      </c>
      <c r="D58" s="27">
        <v>1000</v>
      </c>
      <c r="E58" s="64">
        <v>0</v>
      </c>
      <c r="F58" s="65">
        <f t="shared" si="2"/>
        <v>1000</v>
      </c>
    </row>
    <row r="59" spans="1:6" ht="22.5" x14ac:dyDescent="0.2">
      <c r="A59" s="24" t="s">
        <v>225</v>
      </c>
      <c r="B59" s="63" t="s">
        <v>145</v>
      </c>
      <c r="C59" s="26" t="s">
        <v>226</v>
      </c>
      <c r="D59" s="27">
        <f t="shared" ref="D59:E62" si="3">D60</f>
        <v>84500</v>
      </c>
      <c r="E59" s="27">
        <f t="shared" si="3"/>
        <v>67175.28</v>
      </c>
      <c r="F59" s="65">
        <f t="shared" si="2"/>
        <v>17324.72</v>
      </c>
    </row>
    <row r="60" spans="1:6" ht="67.5" x14ac:dyDescent="0.2">
      <c r="A60" s="66" t="s">
        <v>227</v>
      </c>
      <c r="B60" s="63" t="s">
        <v>145</v>
      </c>
      <c r="C60" s="26" t="s">
        <v>228</v>
      </c>
      <c r="D60" s="27">
        <f t="shared" si="3"/>
        <v>84500</v>
      </c>
      <c r="E60" s="27">
        <f t="shared" si="3"/>
        <v>67175.28</v>
      </c>
      <c r="F60" s="65">
        <f t="shared" si="2"/>
        <v>17324.72</v>
      </c>
    </row>
    <row r="61" spans="1:6" ht="22.5" x14ac:dyDescent="0.2">
      <c r="A61" s="24" t="s">
        <v>159</v>
      </c>
      <c r="B61" s="63" t="s">
        <v>145</v>
      </c>
      <c r="C61" s="26" t="s">
        <v>229</v>
      </c>
      <c r="D61" s="27">
        <f t="shared" si="3"/>
        <v>84500</v>
      </c>
      <c r="E61" s="27">
        <f t="shared" si="3"/>
        <v>67175.28</v>
      </c>
      <c r="F61" s="65">
        <f t="shared" si="2"/>
        <v>17324.72</v>
      </c>
    </row>
    <row r="62" spans="1:6" ht="22.5" x14ac:dyDescent="0.2">
      <c r="A62" s="24" t="s">
        <v>161</v>
      </c>
      <c r="B62" s="63" t="s">
        <v>145</v>
      </c>
      <c r="C62" s="26" t="s">
        <v>230</v>
      </c>
      <c r="D62" s="27">
        <f t="shared" si="3"/>
        <v>84500</v>
      </c>
      <c r="E62" s="27">
        <f t="shared" si="3"/>
        <v>67175.28</v>
      </c>
      <c r="F62" s="65">
        <f t="shared" si="2"/>
        <v>17324.72</v>
      </c>
    </row>
    <row r="63" spans="1:6" x14ac:dyDescent="0.2">
      <c r="A63" s="24" t="s">
        <v>163</v>
      </c>
      <c r="B63" s="63" t="s">
        <v>145</v>
      </c>
      <c r="C63" s="26" t="s">
        <v>231</v>
      </c>
      <c r="D63" s="27">
        <v>84500</v>
      </c>
      <c r="E63" s="64">
        <v>67175.28</v>
      </c>
      <c r="F63" s="65">
        <f t="shared" si="2"/>
        <v>17324.72</v>
      </c>
    </row>
    <row r="64" spans="1:6" ht="56.25" x14ac:dyDescent="0.2">
      <c r="A64" s="24" t="s">
        <v>165</v>
      </c>
      <c r="B64" s="63" t="s">
        <v>145</v>
      </c>
      <c r="C64" s="26" t="s">
        <v>232</v>
      </c>
      <c r="D64" s="27">
        <f t="shared" ref="D64:E67" si="4">D65</f>
        <v>85300</v>
      </c>
      <c r="E64" s="64">
        <f t="shared" si="4"/>
        <v>8535.2000000000007</v>
      </c>
      <c r="F64" s="65">
        <f t="shared" si="2"/>
        <v>76764.800000000003</v>
      </c>
    </row>
    <row r="65" spans="1:6" ht="33.75" x14ac:dyDescent="0.2">
      <c r="A65" s="24" t="s">
        <v>167</v>
      </c>
      <c r="B65" s="63" t="s">
        <v>145</v>
      </c>
      <c r="C65" s="26" t="s">
        <v>233</v>
      </c>
      <c r="D65" s="27">
        <f t="shared" si="4"/>
        <v>85300</v>
      </c>
      <c r="E65" s="27">
        <f t="shared" si="4"/>
        <v>8535.2000000000007</v>
      </c>
      <c r="F65" s="65">
        <f t="shared" si="2"/>
        <v>76764.800000000003</v>
      </c>
    </row>
    <row r="66" spans="1:6" ht="78.75" x14ac:dyDescent="0.2">
      <c r="A66" s="66" t="s">
        <v>234</v>
      </c>
      <c r="B66" s="63" t="s">
        <v>145</v>
      </c>
      <c r="C66" s="26" t="s">
        <v>235</v>
      </c>
      <c r="D66" s="27">
        <f t="shared" si="4"/>
        <v>85300</v>
      </c>
      <c r="E66" s="27">
        <f t="shared" si="4"/>
        <v>8535.2000000000007</v>
      </c>
      <c r="F66" s="65">
        <f t="shared" si="2"/>
        <v>76764.800000000003</v>
      </c>
    </row>
    <row r="67" spans="1:6" x14ac:dyDescent="0.2">
      <c r="A67" s="24" t="s">
        <v>210</v>
      </c>
      <c r="B67" s="63" t="s">
        <v>145</v>
      </c>
      <c r="C67" s="26" t="s">
        <v>236</v>
      </c>
      <c r="D67" s="27">
        <f t="shared" si="4"/>
        <v>85300</v>
      </c>
      <c r="E67" s="27">
        <f t="shared" si="4"/>
        <v>8535.2000000000007</v>
      </c>
      <c r="F67" s="65">
        <f t="shared" si="2"/>
        <v>76764.800000000003</v>
      </c>
    </row>
    <row r="68" spans="1:6" x14ac:dyDescent="0.2">
      <c r="A68" s="24" t="s">
        <v>237</v>
      </c>
      <c r="B68" s="63" t="s">
        <v>145</v>
      </c>
      <c r="C68" s="26" t="s">
        <v>238</v>
      </c>
      <c r="D68" s="27">
        <f>D69+D70+D71</f>
        <v>85300</v>
      </c>
      <c r="E68" s="27">
        <f>E69+E70+E71</f>
        <v>8535.2000000000007</v>
      </c>
      <c r="F68" s="65">
        <f t="shared" si="2"/>
        <v>76764.800000000003</v>
      </c>
    </row>
    <row r="69" spans="1:6" ht="22.5" x14ac:dyDescent="0.2">
      <c r="A69" s="24" t="s">
        <v>239</v>
      </c>
      <c r="B69" s="63" t="s">
        <v>145</v>
      </c>
      <c r="C69" s="26" t="s">
        <v>240</v>
      </c>
      <c r="D69" s="27">
        <v>73200</v>
      </c>
      <c r="E69" s="64">
        <v>0</v>
      </c>
      <c r="F69" s="65">
        <f t="shared" si="2"/>
        <v>73200</v>
      </c>
    </row>
    <row r="70" spans="1:6" x14ac:dyDescent="0.2">
      <c r="A70" s="24" t="s">
        <v>241</v>
      </c>
      <c r="B70" s="63" t="s">
        <v>145</v>
      </c>
      <c r="C70" s="26" t="s">
        <v>242</v>
      </c>
      <c r="D70" s="27">
        <v>5300</v>
      </c>
      <c r="E70" s="64">
        <v>2617</v>
      </c>
      <c r="F70" s="65">
        <f t="shared" si="2"/>
        <v>2683</v>
      </c>
    </row>
    <row r="71" spans="1:6" x14ac:dyDescent="0.2">
      <c r="A71" s="24" t="s">
        <v>243</v>
      </c>
      <c r="B71" s="63" t="s">
        <v>145</v>
      </c>
      <c r="C71" s="26" t="s">
        <v>244</v>
      </c>
      <c r="D71" s="27">
        <v>6800</v>
      </c>
      <c r="E71" s="64">
        <v>5918.2</v>
      </c>
      <c r="F71" s="65">
        <f t="shared" si="2"/>
        <v>881.80000000000018</v>
      </c>
    </row>
    <row r="72" spans="1:6" ht="33.75" x14ac:dyDescent="0.2">
      <c r="A72" s="24" t="s">
        <v>245</v>
      </c>
      <c r="B72" s="63" t="s">
        <v>145</v>
      </c>
      <c r="C72" s="26" t="s">
        <v>246</v>
      </c>
      <c r="D72" s="64">
        <f>D73</f>
        <v>78000</v>
      </c>
      <c r="E72" s="64">
        <f>E73</f>
        <v>12000</v>
      </c>
      <c r="F72" s="65">
        <f t="shared" si="2"/>
        <v>66000</v>
      </c>
    </row>
    <row r="73" spans="1:6" ht="22.5" x14ac:dyDescent="0.2">
      <c r="A73" s="24" t="s">
        <v>247</v>
      </c>
      <c r="B73" s="63" t="s">
        <v>145</v>
      </c>
      <c r="C73" s="26" t="s">
        <v>248</v>
      </c>
      <c r="D73" s="64">
        <f>D74+D78</f>
        <v>78000</v>
      </c>
      <c r="E73" s="64">
        <f>E74+E78</f>
        <v>12000</v>
      </c>
      <c r="F73" s="65">
        <f t="shared" si="2"/>
        <v>66000</v>
      </c>
    </row>
    <row r="74" spans="1:6" ht="56.25" x14ac:dyDescent="0.2">
      <c r="A74" s="24" t="s">
        <v>249</v>
      </c>
      <c r="B74" s="63" t="s">
        <v>145</v>
      </c>
      <c r="C74" s="26" t="s">
        <v>250</v>
      </c>
      <c r="D74" s="27">
        <v>18000</v>
      </c>
      <c r="E74" s="64">
        <f>E75</f>
        <v>12000</v>
      </c>
      <c r="F74" s="65">
        <f t="shared" si="2"/>
        <v>6000</v>
      </c>
    </row>
    <row r="75" spans="1:6" ht="22.5" x14ac:dyDescent="0.2">
      <c r="A75" s="24" t="s">
        <v>159</v>
      </c>
      <c r="B75" s="63" t="s">
        <v>145</v>
      </c>
      <c r="C75" s="26" t="s">
        <v>251</v>
      </c>
      <c r="D75" s="27">
        <v>18000</v>
      </c>
      <c r="E75" s="64">
        <f>E76</f>
        <v>12000</v>
      </c>
      <c r="F75" s="65">
        <f t="shared" si="2"/>
        <v>6000</v>
      </c>
    </row>
    <row r="76" spans="1:6" ht="22.5" x14ac:dyDescent="0.2">
      <c r="A76" s="24" t="s">
        <v>161</v>
      </c>
      <c r="B76" s="63" t="s">
        <v>145</v>
      </c>
      <c r="C76" s="26" t="s">
        <v>252</v>
      </c>
      <c r="D76" s="27">
        <v>18000</v>
      </c>
      <c r="E76" s="64">
        <f>E77</f>
        <v>12000</v>
      </c>
      <c r="F76" s="65">
        <f t="shared" si="2"/>
        <v>6000</v>
      </c>
    </row>
    <row r="77" spans="1:6" x14ac:dyDescent="0.2">
      <c r="A77" s="24" t="s">
        <v>163</v>
      </c>
      <c r="B77" s="63" t="s">
        <v>145</v>
      </c>
      <c r="C77" s="26" t="s">
        <v>253</v>
      </c>
      <c r="D77" s="27">
        <v>18000</v>
      </c>
      <c r="E77" s="64">
        <v>12000</v>
      </c>
      <c r="F77" s="65">
        <f t="shared" si="2"/>
        <v>6000</v>
      </c>
    </row>
    <row r="78" spans="1:6" ht="67.5" x14ac:dyDescent="0.2">
      <c r="A78" s="66" t="s">
        <v>254</v>
      </c>
      <c r="B78" s="63" t="s">
        <v>145</v>
      </c>
      <c r="C78" s="26" t="s">
        <v>255</v>
      </c>
      <c r="D78" s="27">
        <v>60000</v>
      </c>
      <c r="E78" s="64">
        <v>0</v>
      </c>
      <c r="F78" s="65">
        <f t="shared" si="2"/>
        <v>60000</v>
      </c>
    </row>
    <row r="79" spans="1:6" ht="22.5" x14ac:dyDescent="0.2">
      <c r="A79" s="24" t="s">
        <v>159</v>
      </c>
      <c r="B79" s="63" t="s">
        <v>145</v>
      </c>
      <c r="C79" s="26" t="s">
        <v>256</v>
      </c>
      <c r="D79" s="27">
        <v>60000</v>
      </c>
      <c r="E79" s="64">
        <v>0</v>
      </c>
      <c r="F79" s="65">
        <f t="shared" ref="F79:F110" si="5">IF(OR(D79="-", IF(E79="-", 0, E79)&gt;=IF(D79="-", 0, D79)), "-", IF(D79="-", 0, D79)-IF(E79="-", 0, E79))</f>
        <v>60000</v>
      </c>
    </row>
    <row r="80" spans="1:6" ht="22.5" x14ac:dyDescent="0.2">
      <c r="A80" s="24" t="s">
        <v>161</v>
      </c>
      <c r="B80" s="63" t="s">
        <v>145</v>
      </c>
      <c r="C80" s="26" t="s">
        <v>257</v>
      </c>
      <c r="D80" s="27">
        <v>60000</v>
      </c>
      <c r="E80" s="64">
        <v>0</v>
      </c>
      <c r="F80" s="65">
        <f t="shared" si="5"/>
        <v>60000</v>
      </c>
    </row>
    <row r="81" spans="1:6" x14ac:dyDescent="0.2">
      <c r="A81" s="24" t="s">
        <v>163</v>
      </c>
      <c r="B81" s="63" t="s">
        <v>145</v>
      </c>
      <c r="C81" s="26" t="s">
        <v>258</v>
      </c>
      <c r="D81" s="27">
        <v>60000</v>
      </c>
      <c r="E81" s="64">
        <v>0</v>
      </c>
      <c r="F81" s="65">
        <f t="shared" si="5"/>
        <v>60000</v>
      </c>
    </row>
    <row r="82" spans="1:6" ht="22.5" x14ac:dyDescent="0.2">
      <c r="A82" s="24" t="s">
        <v>204</v>
      </c>
      <c r="B82" s="63" t="s">
        <v>145</v>
      </c>
      <c r="C82" s="26" t="s">
        <v>259</v>
      </c>
      <c r="D82" s="27">
        <f>D83</f>
        <v>42800</v>
      </c>
      <c r="E82" s="64">
        <f>E83</f>
        <v>42750.54</v>
      </c>
      <c r="F82" s="65">
        <f t="shared" si="5"/>
        <v>49.459999999999127</v>
      </c>
    </row>
    <row r="83" spans="1:6" x14ac:dyDescent="0.2">
      <c r="A83" s="24" t="s">
        <v>194</v>
      </c>
      <c r="B83" s="63" t="s">
        <v>145</v>
      </c>
      <c r="C83" s="26" t="s">
        <v>260</v>
      </c>
      <c r="D83" s="27">
        <f>D84</f>
        <v>42800</v>
      </c>
      <c r="E83" s="64">
        <f>E84</f>
        <v>42750.54</v>
      </c>
      <c r="F83" s="65">
        <f t="shared" si="5"/>
        <v>49.459999999999127</v>
      </c>
    </row>
    <row r="84" spans="1:6" ht="33.75" x14ac:dyDescent="0.2">
      <c r="A84" s="24" t="s">
        <v>261</v>
      </c>
      <c r="B84" s="63" t="s">
        <v>145</v>
      </c>
      <c r="C84" s="26" t="s">
        <v>262</v>
      </c>
      <c r="D84" s="27">
        <f>D85+D88</f>
        <v>42800</v>
      </c>
      <c r="E84" s="27">
        <f>E85+E88</f>
        <v>42750.54</v>
      </c>
      <c r="F84" s="65">
        <f t="shared" si="5"/>
        <v>49.459999999999127</v>
      </c>
    </row>
    <row r="85" spans="1:6" ht="22.5" x14ac:dyDescent="0.2">
      <c r="A85" s="24" t="s">
        <v>159</v>
      </c>
      <c r="B85" s="63" t="s">
        <v>145</v>
      </c>
      <c r="C85" s="26" t="s">
        <v>263</v>
      </c>
      <c r="D85" s="27">
        <v>22800</v>
      </c>
      <c r="E85" s="64">
        <v>22750.54</v>
      </c>
      <c r="F85" s="65">
        <f t="shared" si="5"/>
        <v>49.459999999999127</v>
      </c>
    </row>
    <row r="86" spans="1:6" ht="22.5" x14ac:dyDescent="0.2">
      <c r="A86" s="24" t="s">
        <v>161</v>
      </c>
      <c r="B86" s="63" t="s">
        <v>145</v>
      </c>
      <c r="C86" s="26" t="s">
        <v>264</v>
      </c>
      <c r="D86" s="27">
        <v>22800</v>
      </c>
      <c r="E86" s="64">
        <v>22750.54</v>
      </c>
      <c r="F86" s="65">
        <f t="shared" si="5"/>
        <v>49.459999999999127</v>
      </c>
    </row>
    <row r="87" spans="1:6" x14ac:dyDescent="0.2">
      <c r="A87" s="24" t="s">
        <v>163</v>
      </c>
      <c r="B87" s="63" t="s">
        <v>145</v>
      </c>
      <c r="C87" s="26" t="s">
        <v>265</v>
      </c>
      <c r="D87" s="27">
        <v>22800</v>
      </c>
      <c r="E87" s="64">
        <v>22750.54</v>
      </c>
      <c r="F87" s="65">
        <f t="shared" si="5"/>
        <v>49.459999999999127</v>
      </c>
    </row>
    <row r="88" spans="1:6" x14ac:dyDescent="0.2">
      <c r="A88" s="24" t="s">
        <v>210</v>
      </c>
      <c r="B88" s="63" t="s">
        <v>145</v>
      </c>
      <c r="C88" s="26" t="s">
        <v>266</v>
      </c>
      <c r="D88" s="27">
        <v>20000</v>
      </c>
      <c r="E88" s="64">
        <v>20000</v>
      </c>
      <c r="F88" s="65" t="str">
        <f t="shared" si="5"/>
        <v>-</v>
      </c>
    </row>
    <row r="89" spans="1:6" x14ac:dyDescent="0.2">
      <c r="A89" s="24" t="s">
        <v>237</v>
      </c>
      <c r="B89" s="63" t="s">
        <v>145</v>
      </c>
      <c r="C89" s="26" t="s">
        <v>267</v>
      </c>
      <c r="D89" s="27">
        <v>20000</v>
      </c>
      <c r="E89" s="64">
        <v>20000</v>
      </c>
      <c r="F89" s="65" t="str">
        <f t="shared" si="5"/>
        <v>-</v>
      </c>
    </row>
    <row r="90" spans="1:6" x14ac:dyDescent="0.2">
      <c r="A90" s="24" t="s">
        <v>243</v>
      </c>
      <c r="B90" s="63" t="s">
        <v>145</v>
      </c>
      <c r="C90" s="26" t="s">
        <v>268</v>
      </c>
      <c r="D90" s="27">
        <v>20000</v>
      </c>
      <c r="E90" s="64">
        <v>20000</v>
      </c>
      <c r="F90" s="65" t="str">
        <f t="shared" si="5"/>
        <v>-</v>
      </c>
    </row>
    <row r="91" spans="1:6" x14ac:dyDescent="0.2">
      <c r="A91" s="50" t="s">
        <v>269</v>
      </c>
      <c r="B91" s="51" t="s">
        <v>145</v>
      </c>
      <c r="C91" s="52" t="s">
        <v>270</v>
      </c>
      <c r="D91" s="53">
        <f t="shared" ref="D91:E96" si="6">D92</f>
        <v>353100</v>
      </c>
      <c r="E91" s="53">
        <f t="shared" si="6"/>
        <v>218463.98</v>
      </c>
      <c r="F91" s="55">
        <f t="shared" si="5"/>
        <v>134636.01999999999</v>
      </c>
    </row>
    <row r="92" spans="1:6" x14ac:dyDescent="0.2">
      <c r="A92" s="50" t="s">
        <v>271</v>
      </c>
      <c r="B92" s="51" t="s">
        <v>145</v>
      </c>
      <c r="C92" s="52" t="s">
        <v>272</v>
      </c>
      <c r="D92" s="53">
        <f t="shared" si="6"/>
        <v>353100</v>
      </c>
      <c r="E92" s="53">
        <f t="shared" si="6"/>
        <v>218463.98</v>
      </c>
      <c r="F92" s="55">
        <f t="shared" si="5"/>
        <v>134636.01999999999</v>
      </c>
    </row>
    <row r="93" spans="1:6" x14ac:dyDescent="0.2">
      <c r="A93" s="24" t="s">
        <v>194</v>
      </c>
      <c r="B93" s="63" t="s">
        <v>145</v>
      </c>
      <c r="C93" s="26" t="s">
        <v>273</v>
      </c>
      <c r="D93" s="27">
        <f t="shared" si="6"/>
        <v>353100</v>
      </c>
      <c r="E93" s="27">
        <f t="shared" si="6"/>
        <v>218463.98</v>
      </c>
      <c r="F93" s="65">
        <f t="shared" si="5"/>
        <v>134636.01999999999</v>
      </c>
    </row>
    <row r="94" spans="1:6" x14ac:dyDescent="0.2">
      <c r="A94" s="24" t="s">
        <v>194</v>
      </c>
      <c r="B94" s="63" t="s">
        <v>145</v>
      </c>
      <c r="C94" s="26" t="s">
        <v>274</v>
      </c>
      <c r="D94" s="27">
        <f t="shared" si="6"/>
        <v>353100</v>
      </c>
      <c r="E94" s="27">
        <f t="shared" si="6"/>
        <v>218463.98</v>
      </c>
      <c r="F94" s="65">
        <f t="shared" si="5"/>
        <v>134636.01999999999</v>
      </c>
    </row>
    <row r="95" spans="1:6" ht="45" x14ac:dyDescent="0.2">
      <c r="A95" s="24" t="s">
        <v>275</v>
      </c>
      <c r="B95" s="63" t="s">
        <v>145</v>
      </c>
      <c r="C95" s="26" t="s">
        <v>276</v>
      </c>
      <c r="D95" s="27">
        <f t="shared" si="6"/>
        <v>353100</v>
      </c>
      <c r="E95" s="27">
        <f t="shared" si="6"/>
        <v>218463.98</v>
      </c>
      <c r="F95" s="65">
        <f t="shared" si="5"/>
        <v>134636.01999999999</v>
      </c>
    </row>
    <row r="96" spans="1:6" ht="56.25" x14ac:dyDescent="0.2">
      <c r="A96" s="24" t="s">
        <v>171</v>
      </c>
      <c r="B96" s="63" t="s">
        <v>145</v>
      </c>
      <c r="C96" s="26" t="s">
        <v>277</v>
      </c>
      <c r="D96" s="27">
        <f t="shared" si="6"/>
        <v>353100</v>
      </c>
      <c r="E96" s="27">
        <f t="shared" si="6"/>
        <v>218463.98</v>
      </c>
      <c r="F96" s="65">
        <f t="shared" si="5"/>
        <v>134636.01999999999</v>
      </c>
    </row>
    <row r="97" spans="1:6" ht="22.5" x14ac:dyDescent="0.2">
      <c r="A97" s="24" t="s">
        <v>173</v>
      </c>
      <c r="B97" s="63" t="s">
        <v>145</v>
      </c>
      <c r="C97" s="26" t="s">
        <v>278</v>
      </c>
      <c r="D97" s="27">
        <f>D98+D99+D100</f>
        <v>353100</v>
      </c>
      <c r="E97" s="27">
        <f>E98+E99+E100</f>
        <v>218463.98</v>
      </c>
      <c r="F97" s="65">
        <f t="shared" si="5"/>
        <v>134636.01999999999</v>
      </c>
    </row>
    <row r="98" spans="1:6" ht="22.5" x14ac:dyDescent="0.2">
      <c r="A98" s="24" t="s">
        <v>175</v>
      </c>
      <c r="B98" s="63" t="s">
        <v>145</v>
      </c>
      <c r="C98" s="26" t="s">
        <v>279</v>
      </c>
      <c r="D98" s="27">
        <v>270400</v>
      </c>
      <c r="E98" s="64">
        <v>170076.16</v>
      </c>
      <c r="F98" s="65">
        <f t="shared" si="5"/>
        <v>100323.84</v>
      </c>
    </row>
    <row r="99" spans="1:6" ht="33.75" x14ac:dyDescent="0.2">
      <c r="A99" s="24" t="s">
        <v>179</v>
      </c>
      <c r="B99" s="63" t="s">
        <v>145</v>
      </c>
      <c r="C99" s="26" t="s">
        <v>280</v>
      </c>
      <c r="D99" s="27">
        <v>81700</v>
      </c>
      <c r="E99" s="64">
        <v>47387.82</v>
      </c>
      <c r="F99" s="65">
        <f t="shared" si="5"/>
        <v>34312.18</v>
      </c>
    </row>
    <row r="100" spans="1:6" ht="22.5" x14ac:dyDescent="0.2">
      <c r="A100" s="24" t="s">
        <v>159</v>
      </c>
      <c r="B100" s="63" t="s">
        <v>145</v>
      </c>
      <c r="C100" s="26" t="s">
        <v>281</v>
      </c>
      <c r="D100" s="27">
        <v>1000</v>
      </c>
      <c r="E100" s="64">
        <f>E101</f>
        <v>1000</v>
      </c>
      <c r="F100" s="65" t="str">
        <f t="shared" si="5"/>
        <v>-</v>
      </c>
    </row>
    <row r="101" spans="1:6" ht="22.5" x14ac:dyDescent="0.2">
      <c r="A101" s="24" t="s">
        <v>161</v>
      </c>
      <c r="B101" s="63" t="s">
        <v>145</v>
      </c>
      <c r="C101" s="26" t="s">
        <v>282</v>
      </c>
      <c r="D101" s="27">
        <v>1000</v>
      </c>
      <c r="E101" s="64">
        <f>E102</f>
        <v>1000</v>
      </c>
      <c r="F101" s="65" t="str">
        <f t="shared" si="5"/>
        <v>-</v>
      </c>
    </row>
    <row r="102" spans="1:6" x14ac:dyDescent="0.2">
      <c r="A102" s="24" t="s">
        <v>163</v>
      </c>
      <c r="B102" s="63" t="s">
        <v>145</v>
      </c>
      <c r="C102" s="26" t="s">
        <v>283</v>
      </c>
      <c r="D102" s="27">
        <v>1000</v>
      </c>
      <c r="E102" s="64">
        <v>1000</v>
      </c>
      <c r="F102" s="65" t="str">
        <f t="shared" si="5"/>
        <v>-</v>
      </c>
    </row>
    <row r="103" spans="1:6" ht="22.5" x14ac:dyDescent="0.2">
      <c r="A103" s="50" t="s">
        <v>284</v>
      </c>
      <c r="B103" s="51" t="s">
        <v>145</v>
      </c>
      <c r="C103" s="52" t="s">
        <v>285</v>
      </c>
      <c r="D103" s="53">
        <f t="shared" ref="D103:D109" si="7">D104</f>
        <v>39000</v>
      </c>
      <c r="E103" s="54">
        <v>20000</v>
      </c>
      <c r="F103" s="55">
        <f t="shared" si="5"/>
        <v>19000</v>
      </c>
    </row>
    <row r="104" spans="1:6" x14ac:dyDescent="0.2">
      <c r="A104" s="50" t="s">
        <v>286</v>
      </c>
      <c r="B104" s="51" t="s">
        <v>145</v>
      </c>
      <c r="C104" s="52" t="s">
        <v>287</v>
      </c>
      <c r="D104" s="53">
        <f t="shared" si="7"/>
        <v>39000</v>
      </c>
      <c r="E104" s="54">
        <v>20000</v>
      </c>
      <c r="F104" s="55">
        <f t="shared" si="5"/>
        <v>19000</v>
      </c>
    </row>
    <row r="105" spans="1:6" ht="45" x14ac:dyDescent="0.2">
      <c r="A105" s="24" t="s">
        <v>153</v>
      </c>
      <c r="B105" s="63" t="s">
        <v>145</v>
      </c>
      <c r="C105" s="26" t="s">
        <v>288</v>
      </c>
      <c r="D105" s="27">
        <f t="shared" si="7"/>
        <v>39000</v>
      </c>
      <c r="E105" s="64">
        <v>20000</v>
      </c>
      <c r="F105" s="65">
        <f t="shared" si="5"/>
        <v>19000</v>
      </c>
    </row>
    <row r="106" spans="1:6" x14ac:dyDescent="0.2">
      <c r="A106" s="24" t="s">
        <v>289</v>
      </c>
      <c r="B106" s="63" t="s">
        <v>145</v>
      </c>
      <c r="C106" s="26" t="s">
        <v>290</v>
      </c>
      <c r="D106" s="27">
        <f t="shared" si="7"/>
        <v>39000</v>
      </c>
      <c r="E106" s="64">
        <v>20000</v>
      </c>
      <c r="F106" s="65">
        <f t="shared" si="5"/>
        <v>19000</v>
      </c>
    </row>
    <row r="107" spans="1:6" ht="67.5" x14ac:dyDescent="0.2">
      <c r="A107" s="66" t="s">
        <v>291</v>
      </c>
      <c r="B107" s="63" t="s">
        <v>145</v>
      </c>
      <c r="C107" s="26" t="s">
        <v>292</v>
      </c>
      <c r="D107" s="27">
        <f t="shared" si="7"/>
        <v>39000</v>
      </c>
      <c r="E107" s="64">
        <v>20000</v>
      </c>
      <c r="F107" s="65">
        <f t="shared" si="5"/>
        <v>19000</v>
      </c>
    </row>
    <row r="108" spans="1:6" ht="22.5" x14ac:dyDescent="0.2">
      <c r="A108" s="24" t="s">
        <v>159</v>
      </c>
      <c r="B108" s="63" t="s">
        <v>145</v>
      </c>
      <c r="C108" s="26" t="s">
        <v>293</v>
      </c>
      <c r="D108" s="27">
        <f t="shared" si="7"/>
        <v>39000</v>
      </c>
      <c r="E108" s="64">
        <v>20000</v>
      </c>
      <c r="F108" s="65">
        <f t="shared" si="5"/>
        <v>19000</v>
      </c>
    </row>
    <row r="109" spans="1:6" ht="22.5" x14ac:dyDescent="0.2">
      <c r="A109" s="24" t="s">
        <v>161</v>
      </c>
      <c r="B109" s="63" t="s">
        <v>145</v>
      </c>
      <c r="C109" s="26" t="s">
        <v>294</v>
      </c>
      <c r="D109" s="27">
        <f t="shared" si="7"/>
        <v>39000</v>
      </c>
      <c r="E109" s="64">
        <v>20000</v>
      </c>
      <c r="F109" s="65">
        <f t="shared" si="5"/>
        <v>19000</v>
      </c>
    </row>
    <row r="110" spans="1:6" x14ac:dyDescent="0.2">
      <c r="A110" s="24" t="s">
        <v>163</v>
      </c>
      <c r="B110" s="63" t="s">
        <v>145</v>
      </c>
      <c r="C110" s="26" t="s">
        <v>295</v>
      </c>
      <c r="D110" s="27">
        <v>39000</v>
      </c>
      <c r="E110" s="64">
        <v>20000</v>
      </c>
      <c r="F110" s="65">
        <f t="shared" si="5"/>
        <v>19000</v>
      </c>
    </row>
    <row r="111" spans="1:6" x14ac:dyDescent="0.2">
      <c r="A111" s="50" t="s">
        <v>296</v>
      </c>
      <c r="B111" s="51" t="s">
        <v>145</v>
      </c>
      <c r="C111" s="52" t="s">
        <v>297</v>
      </c>
      <c r="D111" s="53">
        <f>D112</f>
        <v>1948300</v>
      </c>
      <c r="E111" s="54">
        <f>E112</f>
        <v>1000181.67</v>
      </c>
      <c r="F111" s="55">
        <f t="shared" ref="F111:F149" si="8">IF(OR(D111="-", IF(E111="-", 0, E111)&gt;=IF(D111="-", 0, D111)), "-", IF(D111="-", 0, D111)-IF(E111="-", 0, E111))</f>
        <v>948118.33</v>
      </c>
    </row>
    <row r="112" spans="1:6" x14ac:dyDescent="0.2">
      <c r="A112" s="50" t="s">
        <v>298</v>
      </c>
      <c r="B112" s="51" t="s">
        <v>145</v>
      </c>
      <c r="C112" s="52" t="s">
        <v>299</v>
      </c>
      <c r="D112" s="54">
        <f>D113+D119+D133+D126</f>
        <v>1948300</v>
      </c>
      <c r="E112" s="54">
        <f>E113+E119+E133</f>
        <v>1000181.67</v>
      </c>
      <c r="F112" s="55">
        <f t="shared" si="8"/>
        <v>948118.33</v>
      </c>
    </row>
    <row r="113" spans="1:6" ht="45" x14ac:dyDescent="0.2">
      <c r="A113" s="24" t="s">
        <v>300</v>
      </c>
      <c r="B113" s="63" t="s">
        <v>145</v>
      </c>
      <c r="C113" s="26" t="s">
        <v>301</v>
      </c>
      <c r="D113" s="27">
        <v>20000</v>
      </c>
      <c r="E113" s="64">
        <f>E114</f>
        <v>19800</v>
      </c>
      <c r="F113" s="65">
        <f t="shared" si="8"/>
        <v>200</v>
      </c>
    </row>
    <row r="114" spans="1:6" ht="22.5" x14ac:dyDescent="0.2">
      <c r="A114" s="24" t="s">
        <v>302</v>
      </c>
      <c r="B114" s="63" t="s">
        <v>145</v>
      </c>
      <c r="C114" s="26" t="s">
        <v>303</v>
      </c>
      <c r="D114" s="27">
        <v>20000</v>
      </c>
      <c r="E114" s="64">
        <f>E115</f>
        <v>19800</v>
      </c>
      <c r="F114" s="65">
        <f t="shared" si="8"/>
        <v>200</v>
      </c>
    </row>
    <row r="115" spans="1:6" ht="78.75" x14ac:dyDescent="0.2">
      <c r="A115" s="66" t="s">
        <v>304</v>
      </c>
      <c r="B115" s="63" t="s">
        <v>145</v>
      </c>
      <c r="C115" s="26" t="s">
        <v>305</v>
      </c>
      <c r="D115" s="27">
        <v>20000</v>
      </c>
      <c r="E115" s="64">
        <f>E116</f>
        <v>19800</v>
      </c>
      <c r="F115" s="65">
        <f t="shared" si="8"/>
        <v>200</v>
      </c>
    </row>
    <row r="116" spans="1:6" ht="22.5" x14ac:dyDescent="0.2">
      <c r="A116" s="24" t="s">
        <v>159</v>
      </c>
      <c r="B116" s="63" t="s">
        <v>145</v>
      </c>
      <c r="C116" s="26" t="s">
        <v>306</v>
      </c>
      <c r="D116" s="27">
        <v>20000</v>
      </c>
      <c r="E116" s="64">
        <f>E117</f>
        <v>19800</v>
      </c>
      <c r="F116" s="65">
        <f t="shared" si="8"/>
        <v>200</v>
      </c>
    </row>
    <row r="117" spans="1:6" ht="22.5" x14ac:dyDescent="0.2">
      <c r="A117" s="24" t="s">
        <v>161</v>
      </c>
      <c r="B117" s="63" t="s">
        <v>145</v>
      </c>
      <c r="C117" s="26" t="s">
        <v>307</v>
      </c>
      <c r="D117" s="27">
        <v>20000</v>
      </c>
      <c r="E117" s="64">
        <f>E118</f>
        <v>19800</v>
      </c>
      <c r="F117" s="65">
        <f t="shared" si="8"/>
        <v>200</v>
      </c>
    </row>
    <row r="118" spans="1:6" x14ac:dyDescent="0.2">
      <c r="A118" s="24" t="s">
        <v>163</v>
      </c>
      <c r="B118" s="63" t="s">
        <v>145</v>
      </c>
      <c r="C118" s="26" t="s">
        <v>308</v>
      </c>
      <c r="D118" s="27">
        <v>20000</v>
      </c>
      <c r="E118" s="64">
        <v>19800</v>
      </c>
      <c r="F118" s="65">
        <f t="shared" si="8"/>
        <v>200</v>
      </c>
    </row>
    <row r="119" spans="1:6" ht="33.75" x14ac:dyDescent="0.2">
      <c r="A119" s="24" t="s">
        <v>309</v>
      </c>
      <c r="B119" s="63" t="s">
        <v>145</v>
      </c>
      <c r="C119" s="26" t="s">
        <v>310</v>
      </c>
      <c r="D119" s="27">
        <f t="shared" ref="D119:E122" si="9">D120</f>
        <v>1299300</v>
      </c>
      <c r="E119" s="27">
        <f t="shared" si="9"/>
        <v>953381.67</v>
      </c>
      <c r="F119" s="65">
        <f t="shared" si="8"/>
        <v>345918.32999999996</v>
      </c>
    </row>
    <row r="120" spans="1:6" ht="22.5" x14ac:dyDescent="0.2">
      <c r="A120" s="24" t="s">
        <v>311</v>
      </c>
      <c r="B120" s="63" t="s">
        <v>145</v>
      </c>
      <c r="C120" s="26" t="s">
        <v>312</v>
      </c>
      <c r="D120" s="27">
        <f t="shared" si="9"/>
        <v>1299300</v>
      </c>
      <c r="E120" s="27">
        <f t="shared" si="9"/>
        <v>953381.67</v>
      </c>
      <c r="F120" s="65">
        <f t="shared" si="8"/>
        <v>345918.32999999996</v>
      </c>
    </row>
    <row r="121" spans="1:6" ht="67.5" x14ac:dyDescent="0.2">
      <c r="A121" s="66" t="s">
        <v>313</v>
      </c>
      <c r="B121" s="63" t="s">
        <v>145</v>
      </c>
      <c r="C121" s="26" t="s">
        <v>314</v>
      </c>
      <c r="D121" s="27">
        <f t="shared" si="9"/>
        <v>1299300</v>
      </c>
      <c r="E121" s="27">
        <f t="shared" si="9"/>
        <v>953381.67</v>
      </c>
      <c r="F121" s="65">
        <f t="shared" si="8"/>
        <v>345918.32999999996</v>
      </c>
    </row>
    <row r="122" spans="1:6" ht="22.5" x14ac:dyDescent="0.2">
      <c r="A122" s="24" t="s">
        <v>159</v>
      </c>
      <c r="B122" s="63" t="s">
        <v>145</v>
      </c>
      <c r="C122" s="26" t="s">
        <v>315</v>
      </c>
      <c r="D122" s="27">
        <f t="shared" si="9"/>
        <v>1299300</v>
      </c>
      <c r="E122" s="27">
        <f t="shared" si="9"/>
        <v>953381.67</v>
      </c>
      <c r="F122" s="65">
        <f t="shared" si="8"/>
        <v>345918.32999999996</v>
      </c>
    </row>
    <row r="123" spans="1:6" ht="22.5" x14ac:dyDescent="0.2">
      <c r="A123" s="24" t="s">
        <v>161</v>
      </c>
      <c r="B123" s="63" t="s">
        <v>145</v>
      </c>
      <c r="C123" s="26" t="s">
        <v>316</v>
      </c>
      <c r="D123" s="27">
        <f>D124+D125</f>
        <v>1299300</v>
      </c>
      <c r="E123" s="64">
        <f>E124+E125</f>
        <v>953381.67</v>
      </c>
      <c r="F123" s="65">
        <f t="shared" si="8"/>
        <v>345918.32999999996</v>
      </c>
    </row>
    <row r="124" spans="1:6" x14ac:dyDescent="0.2">
      <c r="A124" s="24" t="s">
        <v>163</v>
      </c>
      <c r="B124" s="63" t="s">
        <v>145</v>
      </c>
      <c r="C124" s="26" t="s">
        <v>317</v>
      </c>
      <c r="D124" s="27">
        <v>1076400</v>
      </c>
      <c r="E124" s="64">
        <v>927378.79</v>
      </c>
      <c r="F124" s="65">
        <f t="shared" si="8"/>
        <v>149021.20999999996</v>
      </c>
    </row>
    <row r="125" spans="1:6" x14ac:dyDescent="0.2">
      <c r="A125" s="24" t="s">
        <v>186</v>
      </c>
      <c r="B125" s="63" t="s">
        <v>145</v>
      </c>
      <c r="C125" s="26" t="s">
        <v>318</v>
      </c>
      <c r="D125" s="27">
        <v>222900</v>
      </c>
      <c r="E125" s="64">
        <v>26002.880000000001</v>
      </c>
      <c r="F125" s="65">
        <f t="shared" si="8"/>
        <v>196897.12</v>
      </c>
    </row>
    <row r="126" spans="1:6" ht="33.75" x14ac:dyDescent="0.2">
      <c r="A126" s="84" t="s">
        <v>450</v>
      </c>
      <c r="B126" s="63" t="s">
        <v>145</v>
      </c>
      <c r="C126" s="86" t="s">
        <v>453</v>
      </c>
      <c r="D126" s="27">
        <f t="shared" ref="D126:D129" si="10">D127</f>
        <v>590000</v>
      </c>
      <c r="E126" s="27">
        <f t="shared" ref="E126:E129" si="11">E127</f>
        <v>0</v>
      </c>
      <c r="F126" s="65">
        <f t="shared" ref="F126:F131" si="12">IF(OR(D126="-", IF(E126="-", 0, E126)&gt;=IF(D126="-", 0, D126)), "-", IF(D126="-", 0, D126)-IF(E126="-", 0, E126))</f>
        <v>590000</v>
      </c>
    </row>
    <row r="127" spans="1:6" ht="90" x14ac:dyDescent="0.2">
      <c r="A127" s="85" t="s">
        <v>451</v>
      </c>
      <c r="B127" s="63" t="s">
        <v>145</v>
      </c>
      <c r="C127" s="86" t="s">
        <v>454</v>
      </c>
      <c r="D127" s="27">
        <f t="shared" si="10"/>
        <v>590000</v>
      </c>
      <c r="E127" s="27">
        <f t="shared" si="11"/>
        <v>0</v>
      </c>
      <c r="F127" s="65">
        <f t="shared" si="12"/>
        <v>590000</v>
      </c>
    </row>
    <row r="128" spans="1:6" ht="90" x14ac:dyDescent="0.2">
      <c r="A128" s="85" t="s">
        <v>452</v>
      </c>
      <c r="B128" s="63" t="s">
        <v>145</v>
      </c>
      <c r="C128" s="86" t="s">
        <v>455</v>
      </c>
      <c r="D128" s="27">
        <f t="shared" si="10"/>
        <v>590000</v>
      </c>
      <c r="E128" s="27">
        <f t="shared" si="11"/>
        <v>0</v>
      </c>
      <c r="F128" s="65">
        <f t="shared" si="12"/>
        <v>590000</v>
      </c>
    </row>
    <row r="129" spans="1:6" ht="22.5" x14ac:dyDescent="0.2">
      <c r="A129" s="84" t="s">
        <v>159</v>
      </c>
      <c r="B129" s="63" t="s">
        <v>145</v>
      </c>
      <c r="C129" s="86" t="s">
        <v>456</v>
      </c>
      <c r="D129" s="27">
        <f t="shared" si="10"/>
        <v>590000</v>
      </c>
      <c r="E129" s="27">
        <f t="shared" si="11"/>
        <v>0</v>
      </c>
      <c r="F129" s="65">
        <f t="shared" si="12"/>
        <v>590000</v>
      </c>
    </row>
    <row r="130" spans="1:6" ht="22.5" x14ac:dyDescent="0.2">
      <c r="A130" s="84" t="s">
        <v>161</v>
      </c>
      <c r="B130" s="63" t="s">
        <v>145</v>
      </c>
      <c r="C130" s="86" t="s">
        <v>457</v>
      </c>
      <c r="D130" s="27">
        <f>D131</f>
        <v>590000</v>
      </c>
      <c r="E130" s="64">
        <f>E131</f>
        <v>0</v>
      </c>
      <c r="F130" s="65">
        <f t="shared" si="12"/>
        <v>590000</v>
      </c>
    </row>
    <row r="131" spans="1:6" x14ac:dyDescent="0.2">
      <c r="A131" s="84" t="s">
        <v>163</v>
      </c>
      <c r="B131" s="63" t="s">
        <v>145</v>
      </c>
      <c r="C131" s="86" t="s">
        <v>458</v>
      </c>
      <c r="D131" s="27">
        <v>590000</v>
      </c>
      <c r="E131" s="64">
        <v>0</v>
      </c>
      <c r="F131" s="65">
        <f t="shared" si="12"/>
        <v>590000</v>
      </c>
    </row>
    <row r="132" spans="1:6" hidden="1" x14ac:dyDescent="0.2">
      <c r="A132" s="24"/>
      <c r="B132" s="63" t="s">
        <v>145</v>
      </c>
      <c r="C132" s="26"/>
      <c r="D132" s="27"/>
      <c r="E132" s="64"/>
      <c r="F132" s="65"/>
    </row>
    <row r="133" spans="1:6" ht="33.75" x14ac:dyDescent="0.2">
      <c r="A133" s="24" t="s">
        <v>261</v>
      </c>
      <c r="B133" s="63" t="s">
        <v>145</v>
      </c>
      <c r="C133" s="26" t="s">
        <v>319</v>
      </c>
      <c r="D133" s="27">
        <v>39000</v>
      </c>
      <c r="E133" s="64">
        <v>27000</v>
      </c>
      <c r="F133" s="65">
        <f t="shared" si="8"/>
        <v>12000</v>
      </c>
    </row>
    <row r="134" spans="1:6" ht="22.5" x14ac:dyDescent="0.2">
      <c r="A134" s="24" t="s">
        <v>159</v>
      </c>
      <c r="B134" s="63" t="s">
        <v>145</v>
      </c>
      <c r="C134" s="26" t="s">
        <v>320</v>
      </c>
      <c r="D134" s="27">
        <v>39000</v>
      </c>
      <c r="E134" s="64">
        <v>27000</v>
      </c>
      <c r="F134" s="65">
        <f t="shared" si="8"/>
        <v>12000</v>
      </c>
    </row>
    <row r="135" spans="1:6" ht="22.5" x14ac:dyDescent="0.2">
      <c r="A135" s="24" t="s">
        <v>161</v>
      </c>
      <c r="B135" s="63" t="s">
        <v>145</v>
      </c>
      <c r="C135" s="26" t="s">
        <v>321</v>
      </c>
      <c r="D135" s="27">
        <v>39000</v>
      </c>
      <c r="E135" s="64">
        <v>27000</v>
      </c>
      <c r="F135" s="65">
        <f t="shared" si="8"/>
        <v>12000</v>
      </c>
    </row>
    <row r="136" spans="1:6" x14ac:dyDescent="0.2">
      <c r="A136" s="24" t="s">
        <v>163</v>
      </c>
      <c r="B136" s="63" t="s">
        <v>145</v>
      </c>
      <c r="C136" s="26" t="s">
        <v>322</v>
      </c>
      <c r="D136" s="27">
        <v>39000</v>
      </c>
      <c r="E136" s="64">
        <v>27000</v>
      </c>
      <c r="F136" s="65">
        <f t="shared" si="8"/>
        <v>12000</v>
      </c>
    </row>
    <row r="137" spans="1:6" x14ac:dyDescent="0.2">
      <c r="A137" s="50" t="s">
        <v>323</v>
      </c>
      <c r="B137" s="51" t="s">
        <v>145</v>
      </c>
      <c r="C137" s="52" t="s">
        <v>324</v>
      </c>
      <c r="D137" s="53">
        <v>5000</v>
      </c>
      <c r="E137" s="54">
        <v>0</v>
      </c>
      <c r="F137" s="55">
        <f t="shared" si="8"/>
        <v>5000</v>
      </c>
    </row>
    <row r="138" spans="1:6" ht="22.5" x14ac:dyDescent="0.2">
      <c r="A138" s="50" t="s">
        <v>325</v>
      </c>
      <c r="B138" s="51" t="s">
        <v>145</v>
      </c>
      <c r="C138" s="52" t="s">
        <v>326</v>
      </c>
      <c r="D138" s="53">
        <v>5000</v>
      </c>
      <c r="E138" s="54">
        <v>0</v>
      </c>
      <c r="F138" s="55">
        <f t="shared" si="8"/>
        <v>5000</v>
      </c>
    </row>
    <row r="139" spans="1:6" ht="56.25" x14ac:dyDescent="0.2">
      <c r="A139" s="24" t="s">
        <v>165</v>
      </c>
      <c r="B139" s="63" t="s">
        <v>145</v>
      </c>
      <c r="C139" s="26" t="s">
        <v>327</v>
      </c>
      <c r="D139" s="27">
        <v>5000</v>
      </c>
      <c r="E139" s="64">
        <v>0</v>
      </c>
      <c r="F139" s="65">
        <f t="shared" si="8"/>
        <v>5000</v>
      </c>
    </row>
    <row r="140" spans="1:6" ht="33.75" x14ac:dyDescent="0.2">
      <c r="A140" s="24" t="s">
        <v>167</v>
      </c>
      <c r="B140" s="63" t="s">
        <v>145</v>
      </c>
      <c r="C140" s="26" t="s">
        <v>328</v>
      </c>
      <c r="D140" s="27">
        <v>5000</v>
      </c>
      <c r="E140" s="64">
        <v>0</v>
      </c>
      <c r="F140" s="65">
        <f t="shared" si="8"/>
        <v>5000</v>
      </c>
    </row>
    <row r="141" spans="1:6" ht="101.25" x14ac:dyDescent="0.2">
      <c r="A141" s="66" t="s">
        <v>329</v>
      </c>
      <c r="B141" s="63" t="s">
        <v>145</v>
      </c>
      <c r="C141" s="26" t="s">
        <v>330</v>
      </c>
      <c r="D141" s="27">
        <v>5000</v>
      </c>
      <c r="E141" s="64">
        <v>0</v>
      </c>
      <c r="F141" s="65">
        <f t="shared" si="8"/>
        <v>5000</v>
      </c>
    </row>
    <row r="142" spans="1:6" ht="22.5" x14ac:dyDescent="0.2">
      <c r="A142" s="24" t="s">
        <v>159</v>
      </c>
      <c r="B142" s="63" t="s">
        <v>145</v>
      </c>
      <c r="C142" s="26" t="s">
        <v>331</v>
      </c>
      <c r="D142" s="27">
        <v>5000</v>
      </c>
      <c r="E142" s="64">
        <v>0</v>
      </c>
      <c r="F142" s="65">
        <f t="shared" si="8"/>
        <v>5000</v>
      </c>
    </row>
    <row r="143" spans="1:6" ht="22.5" x14ac:dyDescent="0.2">
      <c r="A143" s="24" t="s">
        <v>161</v>
      </c>
      <c r="B143" s="63" t="s">
        <v>145</v>
      </c>
      <c r="C143" s="26" t="s">
        <v>332</v>
      </c>
      <c r="D143" s="27">
        <v>5000</v>
      </c>
      <c r="E143" s="64">
        <v>0</v>
      </c>
      <c r="F143" s="65">
        <f t="shared" si="8"/>
        <v>5000</v>
      </c>
    </row>
    <row r="144" spans="1:6" x14ac:dyDescent="0.2">
      <c r="A144" s="24" t="s">
        <v>163</v>
      </c>
      <c r="B144" s="63" t="s">
        <v>145</v>
      </c>
      <c r="C144" s="26" t="s">
        <v>333</v>
      </c>
      <c r="D144" s="27">
        <v>5000</v>
      </c>
      <c r="E144" s="64">
        <v>0</v>
      </c>
      <c r="F144" s="65">
        <f t="shared" si="8"/>
        <v>5000</v>
      </c>
    </row>
    <row r="145" spans="1:6" x14ac:dyDescent="0.2">
      <c r="A145" s="50" t="s">
        <v>334</v>
      </c>
      <c r="B145" s="51" t="s">
        <v>145</v>
      </c>
      <c r="C145" s="52" t="s">
        <v>335</v>
      </c>
      <c r="D145" s="53">
        <f>D146</f>
        <v>3589700</v>
      </c>
      <c r="E145" s="53">
        <f>E146</f>
        <v>2402462.84</v>
      </c>
      <c r="F145" s="55">
        <f t="shared" si="8"/>
        <v>1187237.1600000001</v>
      </c>
    </row>
    <row r="146" spans="1:6" x14ac:dyDescent="0.2">
      <c r="A146" s="50" t="s">
        <v>336</v>
      </c>
      <c r="B146" s="51" t="s">
        <v>145</v>
      </c>
      <c r="C146" s="52" t="s">
        <v>337</v>
      </c>
      <c r="D146" s="53">
        <f>D147+D153</f>
        <v>3589700</v>
      </c>
      <c r="E146" s="53">
        <f>E147+E153</f>
        <v>2402462.84</v>
      </c>
      <c r="F146" s="55">
        <f t="shared" si="8"/>
        <v>1187237.1600000001</v>
      </c>
    </row>
    <row r="147" spans="1:6" ht="45" x14ac:dyDescent="0.2">
      <c r="A147" s="24" t="s">
        <v>153</v>
      </c>
      <c r="B147" s="63" t="s">
        <v>145</v>
      </c>
      <c r="C147" s="26" t="s">
        <v>338</v>
      </c>
      <c r="D147" s="27">
        <v>26400</v>
      </c>
      <c r="E147" s="64">
        <f>E148</f>
        <v>17600</v>
      </c>
      <c r="F147" s="65">
        <f t="shared" si="8"/>
        <v>8800</v>
      </c>
    </row>
    <row r="148" spans="1:6" x14ac:dyDescent="0.2">
      <c r="A148" s="24" t="s">
        <v>155</v>
      </c>
      <c r="B148" s="63" t="s">
        <v>145</v>
      </c>
      <c r="C148" s="26" t="s">
        <v>339</v>
      </c>
      <c r="D148" s="27">
        <v>26400</v>
      </c>
      <c r="E148" s="64">
        <f>E149</f>
        <v>17600</v>
      </c>
      <c r="F148" s="65">
        <f t="shared" si="8"/>
        <v>8800</v>
      </c>
    </row>
    <row r="149" spans="1:6" ht="78.75" x14ac:dyDescent="0.2">
      <c r="A149" s="66" t="s">
        <v>340</v>
      </c>
      <c r="B149" s="63" t="s">
        <v>145</v>
      </c>
      <c r="C149" s="26" t="s">
        <v>341</v>
      </c>
      <c r="D149" s="27">
        <v>26400</v>
      </c>
      <c r="E149" s="64">
        <f>E150</f>
        <v>17600</v>
      </c>
      <c r="F149" s="65">
        <f t="shared" si="8"/>
        <v>8800</v>
      </c>
    </row>
    <row r="150" spans="1:6" ht="22.5" x14ac:dyDescent="0.2">
      <c r="A150" s="24" t="s">
        <v>342</v>
      </c>
      <c r="B150" s="63" t="s">
        <v>145</v>
      </c>
      <c r="C150" s="26" t="s">
        <v>343</v>
      </c>
      <c r="D150" s="27">
        <v>26400</v>
      </c>
      <c r="E150" s="64">
        <f>E151</f>
        <v>17600</v>
      </c>
      <c r="F150" s="65">
        <f t="shared" ref="F150:F165" si="13">IF(OR(D150="-", IF(E150="-", 0, E150)&gt;=IF(D150="-", 0, D150)), "-", IF(D150="-", 0, D150)-IF(E150="-", 0, E150))</f>
        <v>8800</v>
      </c>
    </row>
    <row r="151" spans="1:6" x14ac:dyDescent="0.2">
      <c r="A151" s="24" t="s">
        <v>344</v>
      </c>
      <c r="B151" s="63" t="s">
        <v>145</v>
      </c>
      <c r="C151" s="26" t="s">
        <v>345</v>
      </c>
      <c r="D151" s="27">
        <v>26400</v>
      </c>
      <c r="E151" s="64">
        <f>E152</f>
        <v>17600</v>
      </c>
      <c r="F151" s="65">
        <f t="shared" si="13"/>
        <v>8800</v>
      </c>
    </row>
    <row r="152" spans="1:6" ht="45" x14ac:dyDescent="0.2">
      <c r="A152" s="24" t="s">
        <v>346</v>
      </c>
      <c r="B152" s="63" t="s">
        <v>145</v>
      </c>
      <c r="C152" s="26" t="s">
        <v>347</v>
      </c>
      <c r="D152" s="27">
        <v>26400</v>
      </c>
      <c r="E152" s="64">
        <v>17600</v>
      </c>
      <c r="F152" s="65">
        <f t="shared" si="13"/>
        <v>8800</v>
      </c>
    </row>
    <row r="153" spans="1:6" ht="33.75" x14ac:dyDescent="0.2">
      <c r="A153" s="24" t="s">
        <v>348</v>
      </c>
      <c r="B153" s="63" t="s">
        <v>145</v>
      </c>
      <c r="C153" s="26" t="s">
        <v>349</v>
      </c>
      <c r="D153" s="64">
        <v>3563300</v>
      </c>
      <c r="E153" s="64">
        <f>E154</f>
        <v>2384862.84</v>
      </c>
      <c r="F153" s="65">
        <f t="shared" si="13"/>
        <v>1178437.1600000001</v>
      </c>
    </row>
    <row r="154" spans="1:6" ht="22.5" x14ac:dyDescent="0.2">
      <c r="A154" s="24" t="s">
        <v>350</v>
      </c>
      <c r="B154" s="63" t="s">
        <v>145</v>
      </c>
      <c r="C154" s="26" t="s">
        <v>351</v>
      </c>
      <c r="D154" s="64">
        <v>3563300</v>
      </c>
      <c r="E154" s="64">
        <f>E155</f>
        <v>2384862.84</v>
      </c>
      <c r="F154" s="65">
        <f t="shared" si="13"/>
        <v>1178437.1600000001</v>
      </c>
    </row>
    <row r="155" spans="1:6" ht="56.25" x14ac:dyDescent="0.2">
      <c r="A155" s="24" t="s">
        <v>352</v>
      </c>
      <c r="B155" s="63" t="s">
        <v>145</v>
      </c>
      <c r="C155" s="26" t="s">
        <v>353</v>
      </c>
      <c r="D155" s="64">
        <v>3563300</v>
      </c>
      <c r="E155" s="64">
        <f>E156</f>
        <v>2384862.84</v>
      </c>
      <c r="F155" s="65">
        <f t="shared" si="13"/>
        <v>1178437.1600000001</v>
      </c>
    </row>
    <row r="156" spans="1:6" ht="22.5" x14ac:dyDescent="0.2">
      <c r="A156" s="24" t="s">
        <v>342</v>
      </c>
      <c r="B156" s="63" t="s">
        <v>145</v>
      </c>
      <c r="C156" s="26" t="s">
        <v>354</v>
      </c>
      <c r="D156" s="64">
        <v>3563300</v>
      </c>
      <c r="E156" s="64">
        <f>E157</f>
        <v>2384862.84</v>
      </c>
      <c r="F156" s="65">
        <f t="shared" si="13"/>
        <v>1178437.1600000001</v>
      </c>
    </row>
    <row r="157" spans="1:6" x14ac:dyDescent="0.2">
      <c r="A157" s="24" t="s">
        <v>344</v>
      </c>
      <c r="B157" s="63" t="s">
        <v>145</v>
      </c>
      <c r="C157" s="26" t="s">
        <v>355</v>
      </c>
      <c r="D157" s="64">
        <v>3563300</v>
      </c>
      <c r="E157" s="64">
        <f>E158</f>
        <v>2384862.84</v>
      </c>
      <c r="F157" s="65">
        <f t="shared" si="13"/>
        <v>1178437.1600000001</v>
      </c>
    </row>
    <row r="158" spans="1:6" ht="45" x14ac:dyDescent="0.2">
      <c r="A158" s="24" t="s">
        <v>346</v>
      </c>
      <c r="B158" s="63" t="s">
        <v>145</v>
      </c>
      <c r="C158" s="26" t="s">
        <v>356</v>
      </c>
      <c r="D158" s="64">
        <v>3563300</v>
      </c>
      <c r="E158" s="64">
        <v>2384862.84</v>
      </c>
      <c r="F158" s="65">
        <f t="shared" si="13"/>
        <v>1178437.1600000001</v>
      </c>
    </row>
    <row r="159" spans="1:6" x14ac:dyDescent="0.2">
      <c r="A159" s="50" t="s">
        <v>357</v>
      </c>
      <c r="B159" s="51" t="s">
        <v>145</v>
      </c>
      <c r="C159" s="52" t="s">
        <v>358</v>
      </c>
      <c r="D159" s="53">
        <v>220200</v>
      </c>
      <c r="E159" s="64">
        <f t="shared" ref="E159:E165" si="14">E160</f>
        <v>157145.4</v>
      </c>
      <c r="F159" s="55">
        <f t="shared" si="13"/>
        <v>63054.600000000006</v>
      </c>
    </row>
    <row r="160" spans="1:6" x14ac:dyDescent="0.2">
      <c r="A160" s="50" t="s">
        <v>359</v>
      </c>
      <c r="B160" s="51" t="s">
        <v>145</v>
      </c>
      <c r="C160" s="52" t="s">
        <v>360</v>
      </c>
      <c r="D160" s="53">
        <v>220200</v>
      </c>
      <c r="E160" s="64">
        <f t="shared" si="14"/>
        <v>157145.4</v>
      </c>
      <c r="F160" s="55">
        <f t="shared" si="13"/>
        <v>63054.600000000006</v>
      </c>
    </row>
    <row r="161" spans="1:6" ht="22.5" x14ac:dyDescent="0.2">
      <c r="A161" s="24" t="s">
        <v>204</v>
      </c>
      <c r="B161" s="63" t="s">
        <v>145</v>
      </c>
      <c r="C161" s="26" t="s">
        <v>361</v>
      </c>
      <c r="D161" s="27">
        <v>220200</v>
      </c>
      <c r="E161" s="64">
        <f t="shared" si="14"/>
        <v>157145.4</v>
      </c>
      <c r="F161" s="65">
        <f t="shared" si="13"/>
        <v>63054.600000000006</v>
      </c>
    </row>
    <row r="162" spans="1:6" x14ac:dyDescent="0.2">
      <c r="A162" s="24" t="s">
        <v>194</v>
      </c>
      <c r="B162" s="63" t="s">
        <v>145</v>
      </c>
      <c r="C162" s="26" t="s">
        <v>362</v>
      </c>
      <c r="D162" s="27">
        <v>220200</v>
      </c>
      <c r="E162" s="64">
        <f t="shared" si="14"/>
        <v>157145.4</v>
      </c>
      <c r="F162" s="65">
        <f t="shared" si="13"/>
        <v>63054.600000000006</v>
      </c>
    </row>
    <row r="163" spans="1:6" ht="33.75" x14ac:dyDescent="0.2">
      <c r="A163" s="24" t="s">
        <v>261</v>
      </c>
      <c r="B163" s="63" t="s">
        <v>145</v>
      </c>
      <c r="C163" s="26" t="s">
        <v>363</v>
      </c>
      <c r="D163" s="27">
        <v>220200</v>
      </c>
      <c r="E163" s="64">
        <f t="shared" si="14"/>
        <v>157145.4</v>
      </c>
      <c r="F163" s="65">
        <f t="shared" si="13"/>
        <v>63054.600000000006</v>
      </c>
    </row>
    <row r="164" spans="1:6" x14ac:dyDescent="0.2">
      <c r="A164" s="24" t="s">
        <v>364</v>
      </c>
      <c r="B164" s="63" t="s">
        <v>145</v>
      </c>
      <c r="C164" s="26" t="s">
        <v>365</v>
      </c>
      <c r="D164" s="27">
        <v>220200</v>
      </c>
      <c r="E164" s="64">
        <f t="shared" si="14"/>
        <v>157145.4</v>
      </c>
      <c r="F164" s="65">
        <f t="shared" si="13"/>
        <v>63054.600000000006</v>
      </c>
    </row>
    <row r="165" spans="1:6" ht="22.5" x14ac:dyDescent="0.2">
      <c r="A165" s="24" t="s">
        <v>366</v>
      </c>
      <c r="B165" s="63" t="s">
        <v>145</v>
      </c>
      <c r="C165" s="26" t="s">
        <v>367</v>
      </c>
      <c r="D165" s="27">
        <v>220200</v>
      </c>
      <c r="E165" s="64">
        <f t="shared" si="14"/>
        <v>157145.4</v>
      </c>
      <c r="F165" s="65">
        <f t="shared" si="13"/>
        <v>63054.600000000006</v>
      </c>
    </row>
    <row r="166" spans="1:6" x14ac:dyDescent="0.2">
      <c r="A166" s="24" t="s">
        <v>368</v>
      </c>
      <c r="B166" s="63" t="s">
        <v>145</v>
      </c>
      <c r="C166" s="26" t="s">
        <v>369</v>
      </c>
      <c r="D166" s="27">
        <v>220200</v>
      </c>
      <c r="E166" s="64">
        <v>157145.4</v>
      </c>
      <c r="F166" s="65">
        <v>15062.16</v>
      </c>
    </row>
    <row r="167" spans="1:6" x14ac:dyDescent="0.2">
      <c r="A167" s="50" t="s">
        <v>370</v>
      </c>
      <c r="B167" s="51" t="s">
        <v>145</v>
      </c>
      <c r="C167" s="52" t="s">
        <v>371</v>
      </c>
      <c r="D167" s="67">
        <v>5000</v>
      </c>
      <c r="E167" s="68">
        <v>0</v>
      </c>
      <c r="F167" s="65">
        <f t="shared" ref="F167:F174" si="15">D167-E167</f>
        <v>5000</v>
      </c>
    </row>
    <row r="168" spans="1:6" x14ac:dyDescent="0.2">
      <c r="A168" s="50" t="s">
        <v>372</v>
      </c>
      <c r="B168" s="51" t="s">
        <v>145</v>
      </c>
      <c r="C168" s="52" t="s">
        <v>373</v>
      </c>
      <c r="D168" s="67">
        <v>5000</v>
      </c>
      <c r="E168" s="68">
        <v>0</v>
      </c>
      <c r="F168" s="65">
        <f t="shared" si="15"/>
        <v>5000</v>
      </c>
    </row>
    <row r="169" spans="1:6" ht="22.5" x14ac:dyDescent="0.2">
      <c r="A169" s="24" t="s">
        <v>374</v>
      </c>
      <c r="B169" s="63" t="s">
        <v>145</v>
      </c>
      <c r="C169" s="26" t="s">
        <v>375</v>
      </c>
      <c r="D169" s="27">
        <v>5000</v>
      </c>
      <c r="E169" s="64">
        <v>0</v>
      </c>
      <c r="F169" s="65">
        <f t="shared" si="15"/>
        <v>5000</v>
      </c>
    </row>
    <row r="170" spans="1:6" x14ac:dyDescent="0.2">
      <c r="A170" s="24" t="s">
        <v>376</v>
      </c>
      <c r="B170" s="63" t="s">
        <v>145</v>
      </c>
      <c r="C170" s="26" t="s">
        <v>377</v>
      </c>
      <c r="D170" s="27">
        <v>5000</v>
      </c>
      <c r="E170" s="64">
        <v>0</v>
      </c>
      <c r="F170" s="65">
        <f t="shared" si="15"/>
        <v>5000</v>
      </c>
    </row>
    <row r="171" spans="1:6" ht="67.5" x14ac:dyDescent="0.2">
      <c r="A171" s="66" t="s">
        <v>378</v>
      </c>
      <c r="B171" s="63" t="s">
        <v>145</v>
      </c>
      <c r="C171" s="26" t="s">
        <v>379</v>
      </c>
      <c r="D171" s="27">
        <v>5000</v>
      </c>
      <c r="E171" s="64">
        <v>0</v>
      </c>
      <c r="F171" s="65">
        <f t="shared" si="15"/>
        <v>5000</v>
      </c>
    </row>
    <row r="172" spans="1:6" ht="22.5" x14ac:dyDescent="0.2">
      <c r="A172" s="24" t="s">
        <v>159</v>
      </c>
      <c r="B172" s="63" t="s">
        <v>145</v>
      </c>
      <c r="C172" s="26" t="s">
        <v>380</v>
      </c>
      <c r="D172" s="27">
        <v>5000</v>
      </c>
      <c r="E172" s="64">
        <v>0</v>
      </c>
      <c r="F172" s="65">
        <f t="shared" si="15"/>
        <v>5000</v>
      </c>
    </row>
    <row r="173" spans="1:6" ht="22.5" x14ac:dyDescent="0.2">
      <c r="A173" s="24" t="s">
        <v>161</v>
      </c>
      <c r="B173" s="63" t="s">
        <v>145</v>
      </c>
      <c r="C173" s="26" t="s">
        <v>381</v>
      </c>
      <c r="D173" s="27">
        <v>5000</v>
      </c>
      <c r="E173" s="64">
        <v>0</v>
      </c>
      <c r="F173" s="65">
        <f t="shared" si="15"/>
        <v>5000</v>
      </c>
    </row>
    <row r="174" spans="1:6" x14ac:dyDescent="0.2">
      <c r="A174" s="24" t="s">
        <v>163</v>
      </c>
      <c r="B174" s="63" t="s">
        <v>145</v>
      </c>
      <c r="C174" s="26" t="s">
        <v>382</v>
      </c>
      <c r="D174" s="27">
        <v>5000</v>
      </c>
      <c r="E174" s="64">
        <v>0</v>
      </c>
      <c r="F174" s="65">
        <f t="shared" si="15"/>
        <v>5000</v>
      </c>
    </row>
    <row r="175" spans="1:6" ht="9" customHeight="1" x14ac:dyDescent="0.2">
      <c r="A175" s="69"/>
      <c r="B175" s="70"/>
      <c r="C175" s="71"/>
      <c r="D175" s="72"/>
      <c r="E175" s="70"/>
      <c r="F175" s="70"/>
    </row>
    <row r="176" spans="1:6" ht="13.5" customHeight="1" x14ac:dyDescent="0.2">
      <c r="A176" s="73" t="s">
        <v>383</v>
      </c>
      <c r="B176" s="74" t="s">
        <v>384</v>
      </c>
      <c r="C176" s="75" t="s">
        <v>146</v>
      </c>
      <c r="D176" s="76">
        <f>Доходы!D23-Расходы!D13</f>
        <v>-1180000</v>
      </c>
      <c r="E176" s="76">
        <f>Доходы!E23-Расходы!E13</f>
        <v>1784225.8399999999</v>
      </c>
      <c r="F176" s="77" t="s">
        <v>385</v>
      </c>
    </row>
  </sheetData>
  <autoFilter ref="A13:F174"/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F28:F29 E29 E31:F31">
    <cfRule type="cellIs" priority="1" stopIfTrue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selection activeCell="I20" sqref="I20:K20"/>
    </sheetView>
  </sheetViews>
  <sheetFormatPr defaultColWidth="9" defaultRowHeight="12.75" customHeight="1" x14ac:dyDescent="0.2"/>
  <cols>
    <col min="1" max="1" width="6.28515625" customWidth="1"/>
    <col min="2" max="2" width="5.42578125" customWidth="1"/>
    <col min="3" max="3" width="40.140625" customWidth="1"/>
    <col min="4" max="5" width="18.42578125" customWidth="1"/>
    <col min="6" max="6" width="1.140625" customWidth="1"/>
    <col min="9" max="9" width="15.28515625" customWidth="1"/>
  </cols>
  <sheetData>
    <row r="1" spans="1:18" ht="60.75" customHeight="1" x14ac:dyDescent="0.25">
      <c r="A1" s="78"/>
      <c r="B1" s="169" t="s">
        <v>386</v>
      </c>
      <c r="C1" s="152"/>
      <c r="D1" s="147"/>
      <c r="E1" s="146" t="s">
        <v>22</v>
      </c>
      <c r="F1" s="147"/>
      <c r="G1" s="146" t="s">
        <v>387</v>
      </c>
      <c r="H1" s="152"/>
      <c r="I1" s="147"/>
      <c r="J1" s="146" t="s">
        <v>24</v>
      </c>
      <c r="K1" s="152"/>
      <c r="L1" s="147"/>
      <c r="M1" s="146" t="s">
        <v>25</v>
      </c>
      <c r="N1" s="152"/>
      <c r="O1" s="147"/>
      <c r="P1" s="151" t="s">
        <v>26</v>
      </c>
      <c r="Q1" s="152"/>
      <c r="R1" s="153"/>
    </row>
    <row r="2" spans="1:18" ht="26.25" customHeight="1" x14ac:dyDescent="0.25">
      <c r="A2" s="78"/>
      <c r="B2" s="169" t="s">
        <v>388</v>
      </c>
      <c r="C2" s="152"/>
      <c r="D2" s="147"/>
      <c r="E2" s="146" t="s">
        <v>389</v>
      </c>
      <c r="F2" s="147"/>
      <c r="G2" s="146" t="s">
        <v>390</v>
      </c>
      <c r="H2" s="152"/>
      <c r="I2" s="147"/>
      <c r="J2" s="146" t="s">
        <v>27</v>
      </c>
      <c r="K2" s="152"/>
      <c r="L2" s="147"/>
      <c r="M2" s="146" t="s">
        <v>28</v>
      </c>
      <c r="N2" s="152"/>
      <c r="O2" s="147"/>
      <c r="P2" s="151" t="s">
        <v>29</v>
      </c>
      <c r="Q2" s="152"/>
      <c r="R2" s="153"/>
    </row>
    <row r="3" spans="1:18" ht="33.75" customHeight="1" x14ac:dyDescent="0.25">
      <c r="A3" s="79"/>
      <c r="B3" s="166" t="s">
        <v>391</v>
      </c>
      <c r="C3" s="167"/>
      <c r="D3" s="168"/>
      <c r="E3" s="148" t="s">
        <v>392</v>
      </c>
      <c r="F3" s="149"/>
      <c r="G3" s="148" t="s">
        <v>393</v>
      </c>
      <c r="H3" s="165"/>
      <c r="I3" s="149"/>
      <c r="J3" s="157">
        <f>J4</f>
        <v>1180000</v>
      </c>
      <c r="K3" s="158"/>
      <c r="L3" s="159"/>
      <c r="M3" s="157">
        <f>M4</f>
        <v>-1784225.8399999999</v>
      </c>
      <c r="N3" s="158"/>
      <c r="O3" s="159"/>
      <c r="P3" s="154"/>
      <c r="Q3" s="155"/>
      <c r="R3" s="156"/>
    </row>
    <row r="4" spans="1:18" ht="18.75" customHeight="1" x14ac:dyDescent="0.25">
      <c r="A4" s="79"/>
      <c r="B4" s="160" t="s">
        <v>394</v>
      </c>
      <c r="C4" s="161"/>
      <c r="D4" s="162"/>
      <c r="E4" s="144">
        <v>700</v>
      </c>
      <c r="F4" s="145"/>
      <c r="G4" s="144" t="s">
        <v>395</v>
      </c>
      <c r="H4" s="150"/>
      <c r="I4" s="145"/>
      <c r="J4" s="154">
        <f>J5</f>
        <v>1180000</v>
      </c>
      <c r="K4" s="155"/>
      <c r="L4" s="156"/>
      <c r="M4" s="154">
        <f>M5</f>
        <v>-1784225.8399999999</v>
      </c>
      <c r="N4" s="155"/>
      <c r="O4" s="156"/>
      <c r="P4" s="154"/>
      <c r="Q4" s="155"/>
      <c r="R4" s="156"/>
    </row>
    <row r="5" spans="1:18" ht="18.75" customHeight="1" x14ac:dyDescent="0.25">
      <c r="A5" s="79"/>
      <c r="B5" s="160" t="s">
        <v>396</v>
      </c>
      <c r="C5" s="161"/>
      <c r="D5" s="162"/>
      <c r="E5" s="144">
        <v>700</v>
      </c>
      <c r="F5" s="145"/>
      <c r="G5" s="144" t="s">
        <v>397</v>
      </c>
      <c r="H5" s="150"/>
      <c r="I5" s="145"/>
      <c r="J5" s="154">
        <f>J6+J10</f>
        <v>1180000</v>
      </c>
      <c r="K5" s="155"/>
      <c r="L5" s="156"/>
      <c r="M5" s="154">
        <f>M6+M10</f>
        <v>-1784225.8399999999</v>
      </c>
      <c r="N5" s="155"/>
      <c r="O5" s="156"/>
      <c r="P5" s="154"/>
      <c r="Q5" s="155"/>
      <c r="R5" s="156"/>
    </row>
    <row r="6" spans="1:18" ht="18" customHeight="1" x14ac:dyDescent="0.25">
      <c r="A6" s="79"/>
      <c r="B6" s="160" t="s">
        <v>398</v>
      </c>
      <c r="C6" s="161"/>
      <c r="D6" s="162"/>
      <c r="E6" s="144">
        <v>710</v>
      </c>
      <c r="F6" s="145"/>
      <c r="G6" s="144" t="s">
        <v>399</v>
      </c>
      <c r="H6" s="150"/>
      <c r="I6" s="145"/>
      <c r="J6" s="154">
        <f>J7</f>
        <v>-13393600</v>
      </c>
      <c r="K6" s="155"/>
      <c r="L6" s="156"/>
      <c r="M6" s="154">
        <f>M7</f>
        <v>-10967298.66</v>
      </c>
      <c r="N6" s="155"/>
      <c r="O6" s="156"/>
      <c r="P6" s="144" t="s">
        <v>32</v>
      </c>
      <c r="Q6" s="150"/>
      <c r="R6" s="145"/>
    </row>
    <row r="7" spans="1:18" ht="20.25" customHeight="1" x14ac:dyDescent="0.25">
      <c r="A7" s="79"/>
      <c r="B7" s="160" t="s">
        <v>400</v>
      </c>
      <c r="C7" s="161"/>
      <c r="D7" s="162"/>
      <c r="E7" s="144">
        <v>710</v>
      </c>
      <c r="F7" s="145"/>
      <c r="G7" s="144" t="s">
        <v>401</v>
      </c>
      <c r="H7" s="150"/>
      <c r="I7" s="145"/>
      <c r="J7" s="154">
        <f>J8</f>
        <v>-13393600</v>
      </c>
      <c r="K7" s="155"/>
      <c r="L7" s="156"/>
      <c r="M7" s="154">
        <f>M8</f>
        <v>-10967298.66</v>
      </c>
      <c r="N7" s="155"/>
      <c r="O7" s="156"/>
      <c r="P7" s="144" t="s">
        <v>32</v>
      </c>
      <c r="Q7" s="150"/>
      <c r="R7" s="145"/>
    </row>
    <row r="8" spans="1:18" ht="15" customHeight="1" x14ac:dyDescent="0.25">
      <c r="A8" s="79"/>
      <c r="B8" s="160" t="s">
        <v>402</v>
      </c>
      <c r="C8" s="161"/>
      <c r="D8" s="162"/>
      <c r="E8" s="144">
        <v>710</v>
      </c>
      <c r="F8" s="145"/>
      <c r="G8" s="144" t="s">
        <v>403</v>
      </c>
      <c r="H8" s="150"/>
      <c r="I8" s="145"/>
      <c r="J8" s="154">
        <f>J9</f>
        <v>-13393600</v>
      </c>
      <c r="K8" s="155"/>
      <c r="L8" s="156"/>
      <c r="M8" s="154">
        <f>M9</f>
        <v>-10967298.66</v>
      </c>
      <c r="N8" s="155"/>
      <c r="O8" s="156"/>
      <c r="P8" s="144" t="s">
        <v>32</v>
      </c>
      <c r="Q8" s="150"/>
      <c r="R8" s="145"/>
    </row>
    <row r="9" spans="1:18" ht="30" customHeight="1" x14ac:dyDescent="0.25">
      <c r="A9" s="79"/>
      <c r="B9" s="160" t="s">
        <v>404</v>
      </c>
      <c r="C9" s="161"/>
      <c r="D9" s="162"/>
      <c r="E9" s="144">
        <v>710</v>
      </c>
      <c r="F9" s="145"/>
      <c r="G9" s="144" t="s">
        <v>405</v>
      </c>
      <c r="H9" s="150"/>
      <c r="I9" s="145"/>
      <c r="J9" s="154">
        <f>-Доходы!D23</f>
        <v>-13393600</v>
      </c>
      <c r="K9" s="155"/>
      <c r="L9" s="156"/>
      <c r="M9" s="163">
        <f>-Доходы!E23-540444.1</f>
        <v>-10967298.66</v>
      </c>
      <c r="N9" s="164"/>
      <c r="O9" s="156"/>
      <c r="P9" s="144" t="s">
        <v>32</v>
      </c>
      <c r="Q9" s="150"/>
      <c r="R9" s="145"/>
    </row>
    <row r="10" spans="1:18" ht="21" customHeight="1" x14ac:dyDescent="0.25">
      <c r="A10" s="79"/>
      <c r="B10" s="160" t="s">
        <v>406</v>
      </c>
      <c r="C10" s="161"/>
      <c r="D10" s="162"/>
      <c r="E10" s="144">
        <v>720</v>
      </c>
      <c r="F10" s="145"/>
      <c r="G10" s="144" t="s">
        <v>407</v>
      </c>
      <c r="H10" s="150"/>
      <c r="I10" s="145"/>
      <c r="J10" s="154">
        <f>J11</f>
        <v>14573600</v>
      </c>
      <c r="K10" s="155"/>
      <c r="L10" s="156"/>
      <c r="M10" s="154">
        <f>M11</f>
        <v>9183072.8200000003</v>
      </c>
      <c r="N10" s="155"/>
      <c r="O10" s="156"/>
      <c r="P10" s="144" t="s">
        <v>32</v>
      </c>
      <c r="Q10" s="150"/>
      <c r="R10" s="145"/>
    </row>
    <row r="11" spans="1:18" ht="21" customHeight="1" x14ac:dyDescent="0.25">
      <c r="A11" s="79"/>
      <c r="B11" s="160" t="s">
        <v>408</v>
      </c>
      <c r="C11" s="161"/>
      <c r="D11" s="162"/>
      <c r="E11" s="144">
        <v>720</v>
      </c>
      <c r="F11" s="145"/>
      <c r="G11" s="144" t="s">
        <v>409</v>
      </c>
      <c r="H11" s="150"/>
      <c r="I11" s="145"/>
      <c r="J11" s="154">
        <f>J12</f>
        <v>14573600</v>
      </c>
      <c r="K11" s="155"/>
      <c r="L11" s="156"/>
      <c r="M11" s="154">
        <f>M12</f>
        <v>9183072.8200000003</v>
      </c>
      <c r="N11" s="155"/>
      <c r="O11" s="156"/>
      <c r="P11" s="144" t="s">
        <v>32</v>
      </c>
      <c r="Q11" s="150"/>
      <c r="R11" s="145"/>
    </row>
    <row r="12" spans="1:18" ht="20.25" customHeight="1" x14ac:dyDescent="0.25">
      <c r="A12" s="79"/>
      <c r="B12" s="160" t="s">
        <v>410</v>
      </c>
      <c r="C12" s="161"/>
      <c r="D12" s="162"/>
      <c r="E12" s="144">
        <v>720</v>
      </c>
      <c r="F12" s="145"/>
      <c r="G12" s="144" t="s">
        <v>411</v>
      </c>
      <c r="H12" s="150"/>
      <c r="I12" s="145"/>
      <c r="J12" s="154">
        <f>J13</f>
        <v>14573600</v>
      </c>
      <c r="K12" s="155"/>
      <c r="L12" s="156"/>
      <c r="M12" s="154">
        <f>M13</f>
        <v>9183072.8200000003</v>
      </c>
      <c r="N12" s="155"/>
      <c r="O12" s="156"/>
      <c r="P12" s="144" t="s">
        <v>32</v>
      </c>
      <c r="Q12" s="150"/>
      <c r="R12" s="145"/>
    </row>
    <row r="13" spans="1:18" ht="30" customHeight="1" x14ac:dyDescent="0.25">
      <c r="A13" s="79"/>
      <c r="B13" s="160" t="s">
        <v>412</v>
      </c>
      <c r="C13" s="161"/>
      <c r="D13" s="162"/>
      <c r="E13" s="144">
        <v>720</v>
      </c>
      <c r="F13" s="145"/>
      <c r="G13" s="144" t="s">
        <v>413</v>
      </c>
      <c r="H13" s="150"/>
      <c r="I13" s="145"/>
      <c r="J13" s="154">
        <f>Расходы!D13</f>
        <v>14573600</v>
      </c>
      <c r="K13" s="155"/>
      <c r="L13" s="156"/>
      <c r="M13" s="154">
        <f>Расходы!E13+540444.1</f>
        <v>9183072.8200000003</v>
      </c>
      <c r="N13" s="155"/>
      <c r="O13" s="156"/>
      <c r="P13" s="144" t="s">
        <v>32</v>
      </c>
      <c r="Q13" s="150"/>
      <c r="R13" s="145"/>
    </row>
    <row r="14" spans="1:18" ht="15.75" customHeight="1" x14ac:dyDescent="0.25">
      <c r="A14" s="79"/>
      <c r="B14" s="80"/>
      <c r="C14" s="81"/>
      <c r="D14" s="128"/>
      <c r="E14" s="129"/>
      <c r="F14" s="129"/>
      <c r="G14" s="129"/>
      <c r="H14" s="130"/>
      <c r="I14" s="81"/>
      <c r="J14" s="82"/>
      <c r="K14" s="81"/>
      <c r="L14" s="138" t="s">
        <v>414</v>
      </c>
      <c r="M14" s="139"/>
      <c r="N14" s="139"/>
      <c r="O14" s="139"/>
      <c r="P14" s="139"/>
      <c r="Q14" s="140"/>
      <c r="R14" s="81"/>
    </row>
    <row r="15" spans="1:18" ht="15.75" x14ac:dyDescent="0.25">
      <c r="A15" s="120" t="s">
        <v>415</v>
      </c>
      <c r="B15" s="120"/>
      <c r="C15" s="120"/>
      <c r="D15" s="131"/>
      <c r="E15" s="132"/>
      <c r="F15" s="132"/>
      <c r="G15" s="132"/>
      <c r="H15" s="133"/>
      <c r="I15" s="121"/>
      <c r="J15" s="121"/>
      <c r="K15" s="121"/>
      <c r="L15" s="141"/>
      <c r="M15" s="142"/>
      <c r="N15" s="142"/>
      <c r="O15" s="142"/>
      <c r="P15" s="142"/>
      <c r="Q15" s="143"/>
      <c r="R15" s="79"/>
    </row>
    <row r="16" spans="1:18" ht="15.75" customHeight="1" x14ac:dyDescent="0.25">
      <c r="A16" s="121"/>
      <c r="B16" s="121"/>
      <c r="C16" s="121"/>
      <c r="D16" s="122" t="s">
        <v>416</v>
      </c>
      <c r="E16" s="123"/>
      <c r="F16" s="123"/>
      <c r="G16" s="123"/>
      <c r="H16" s="124"/>
      <c r="I16" s="121"/>
      <c r="J16" s="121"/>
      <c r="K16" s="121"/>
      <c r="L16" s="122" t="s">
        <v>417</v>
      </c>
      <c r="M16" s="123"/>
      <c r="N16" s="123"/>
      <c r="O16" s="123"/>
      <c r="P16" s="123"/>
      <c r="Q16" s="124"/>
      <c r="R16" s="79"/>
    </row>
    <row r="17" spans="1:18" ht="15.75" customHeight="1" x14ac:dyDescent="0.25">
      <c r="A17" s="120" t="s">
        <v>418</v>
      </c>
      <c r="B17" s="120"/>
      <c r="C17" s="120"/>
      <c r="D17" s="125"/>
      <c r="E17" s="126"/>
      <c r="F17" s="126"/>
      <c r="G17" s="126"/>
      <c r="H17" s="127"/>
      <c r="I17" s="121"/>
      <c r="J17" s="121"/>
      <c r="K17" s="121"/>
      <c r="L17" s="135" t="s">
        <v>419</v>
      </c>
      <c r="M17" s="136"/>
      <c r="N17" s="136"/>
      <c r="O17" s="136"/>
      <c r="P17" s="136"/>
      <c r="Q17" s="137"/>
      <c r="R17" s="79"/>
    </row>
    <row r="18" spans="1:18" ht="15.75" customHeight="1" x14ac:dyDescent="0.25">
      <c r="A18" s="121"/>
      <c r="B18" s="121"/>
      <c r="C18" s="121"/>
      <c r="D18" s="122" t="s">
        <v>416</v>
      </c>
      <c r="E18" s="123"/>
      <c r="F18" s="123"/>
      <c r="G18" s="123"/>
      <c r="H18" s="124"/>
      <c r="I18" s="121"/>
      <c r="J18" s="121"/>
      <c r="K18" s="121"/>
      <c r="L18" s="122" t="s">
        <v>417</v>
      </c>
      <c r="M18" s="123"/>
      <c r="N18" s="123"/>
      <c r="O18" s="123"/>
      <c r="P18" s="123"/>
      <c r="Q18" s="124"/>
      <c r="R18" s="79"/>
    </row>
    <row r="19" spans="1:18" ht="15.75" customHeight="1" x14ac:dyDescent="0.25">
      <c r="A19" s="134" t="s">
        <v>420</v>
      </c>
      <c r="B19" s="134"/>
      <c r="C19" s="134"/>
      <c r="D19" s="125"/>
      <c r="E19" s="126"/>
      <c r="F19" s="126"/>
      <c r="G19" s="126"/>
      <c r="H19" s="127"/>
      <c r="I19" s="121"/>
      <c r="J19" s="121"/>
      <c r="K19" s="121"/>
      <c r="L19" s="135" t="s">
        <v>421</v>
      </c>
      <c r="M19" s="136"/>
      <c r="N19" s="136"/>
      <c r="O19" s="136"/>
      <c r="P19" s="136"/>
      <c r="Q19" s="137"/>
      <c r="R19" s="79"/>
    </row>
    <row r="20" spans="1:18" ht="15.75" customHeight="1" x14ac:dyDescent="0.25">
      <c r="A20" s="121"/>
      <c r="B20" s="121"/>
      <c r="C20" s="121"/>
      <c r="D20" s="122" t="s">
        <v>416</v>
      </c>
      <c r="E20" s="123"/>
      <c r="F20" s="123"/>
      <c r="G20" s="123"/>
      <c r="H20" s="124"/>
      <c r="I20" s="121"/>
      <c r="J20" s="121"/>
      <c r="K20" s="121"/>
      <c r="L20" s="122" t="s">
        <v>417</v>
      </c>
      <c r="M20" s="123"/>
      <c r="N20" s="123"/>
      <c r="O20" s="123"/>
      <c r="P20" s="123"/>
      <c r="Q20" s="124"/>
      <c r="R20" s="79"/>
    </row>
    <row r="21" spans="1:18" ht="15.75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</row>
    <row r="22" spans="1:18" ht="15.75" x14ac:dyDescent="0.25">
      <c r="A22" s="79"/>
      <c r="B22" s="119" t="s">
        <v>459</v>
      </c>
      <c r="C22" s="119"/>
      <c r="D22" s="119"/>
      <c r="E22" s="11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</row>
  </sheetData>
  <mergeCells count="103">
    <mergeCell ref="B10:D10"/>
    <mergeCell ref="B11:D11"/>
    <mergeCell ref="B12:D12"/>
    <mergeCell ref="B13:D13"/>
    <mergeCell ref="B4:D4"/>
    <mergeCell ref="B3:D3"/>
    <mergeCell ref="B2:D2"/>
    <mergeCell ref="B1:D1"/>
    <mergeCell ref="J3:L3"/>
    <mergeCell ref="J4:L4"/>
    <mergeCell ref="J5:L5"/>
    <mergeCell ref="J6:L6"/>
    <mergeCell ref="J7:L7"/>
    <mergeCell ref="J8:L8"/>
    <mergeCell ref="J9:L9"/>
    <mergeCell ref="J10:L10"/>
    <mergeCell ref="J11:L11"/>
    <mergeCell ref="J12:L12"/>
    <mergeCell ref="J13:L13"/>
    <mergeCell ref="J1:L1"/>
    <mergeCell ref="J2:L2"/>
    <mergeCell ref="E13:F13"/>
    <mergeCell ref="E12:F12"/>
    <mergeCell ref="E11:F11"/>
    <mergeCell ref="M3:O3"/>
    <mergeCell ref="M4:O4"/>
    <mergeCell ref="M1:O1"/>
    <mergeCell ref="M2:O2"/>
    <mergeCell ref="B5:D5"/>
    <mergeCell ref="B6:D6"/>
    <mergeCell ref="B7:D7"/>
    <mergeCell ref="B8:D8"/>
    <mergeCell ref="B9:D9"/>
    <mergeCell ref="M5:O5"/>
    <mergeCell ref="M6:O6"/>
    <mergeCell ref="M7:O7"/>
    <mergeCell ref="M8:O8"/>
    <mergeCell ref="M9:O9"/>
    <mergeCell ref="G8:I8"/>
    <mergeCell ref="G7:I7"/>
    <mergeCell ref="G6:I6"/>
    <mergeCell ref="G1:I1"/>
    <mergeCell ref="G2:I2"/>
    <mergeCell ref="G5:I5"/>
    <mergeCell ref="G3:I3"/>
    <mergeCell ref="G4:I4"/>
    <mergeCell ref="M10:O10"/>
    <mergeCell ref="M11:O11"/>
    <mergeCell ref="M12:O12"/>
    <mergeCell ref="M13:O13"/>
    <mergeCell ref="G13:I13"/>
    <mergeCell ref="G12:I12"/>
    <mergeCell ref="G11:I11"/>
    <mergeCell ref="G10:I10"/>
    <mergeCell ref="G9:I9"/>
    <mergeCell ref="P13:R13"/>
    <mergeCell ref="P12:R12"/>
    <mergeCell ref="P11:R11"/>
    <mergeCell ref="P10:R10"/>
    <mergeCell ref="P9:R9"/>
    <mergeCell ref="P1:R1"/>
    <mergeCell ref="P2:R2"/>
    <mergeCell ref="P3:R3"/>
    <mergeCell ref="P4:R4"/>
    <mergeCell ref="P7:R7"/>
    <mergeCell ref="P5:R5"/>
    <mergeCell ref="P8:R8"/>
    <mergeCell ref="P6:R6"/>
    <mergeCell ref="E10:F10"/>
    <mergeCell ref="E1:F1"/>
    <mergeCell ref="E2:F2"/>
    <mergeCell ref="E3:F3"/>
    <mergeCell ref="E4:F4"/>
    <mergeCell ref="E9:F9"/>
    <mergeCell ref="E6:F6"/>
    <mergeCell ref="E7:F7"/>
    <mergeCell ref="E8:F8"/>
    <mergeCell ref="E5:F5"/>
    <mergeCell ref="I20:K20"/>
    <mergeCell ref="I19:K19"/>
    <mergeCell ref="I18:K18"/>
    <mergeCell ref="I17:K17"/>
    <mergeCell ref="I16:K16"/>
    <mergeCell ref="I15:K15"/>
    <mergeCell ref="L20:Q20"/>
    <mergeCell ref="L19:Q19"/>
    <mergeCell ref="L18:Q18"/>
    <mergeCell ref="L17:Q17"/>
    <mergeCell ref="L16:Q16"/>
    <mergeCell ref="L14:Q15"/>
    <mergeCell ref="B22:E22"/>
    <mergeCell ref="A17:C17"/>
    <mergeCell ref="A16:C16"/>
    <mergeCell ref="D20:H20"/>
    <mergeCell ref="D19:H19"/>
    <mergeCell ref="D18:H18"/>
    <mergeCell ref="D17:H17"/>
    <mergeCell ref="D16:H16"/>
    <mergeCell ref="A15:C15"/>
    <mergeCell ref="D14:H15"/>
    <mergeCell ref="A20:C20"/>
    <mergeCell ref="A19:C19"/>
    <mergeCell ref="A18:C18"/>
  </mergeCells>
  <conditionalFormatting sqref="E85:F85">
    <cfRule type="cellIs" priority="2" stopIfTrue="1" operator="equal">
      <formula>0</formula>
    </cfRule>
  </conditionalFormatting>
  <conditionalFormatting sqref="E9:F9 E11 F11:F13">
    <cfRule type="cellIs" priority="1" stopIfTrue="1" operator="equal">
      <formula>0</formula>
    </cfRule>
  </conditionalFormatting>
  <pageMargins left="0.39370077848434398" right="0.39370077848434398" top="0.78740155696868896" bottom="0.39370077848434398" header="0.51181101799011197" footer="0.51181101799011197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ColWidth="9" defaultRowHeight="12.75" x14ac:dyDescent="0.2"/>
  <sheetData>
    <row r="1" spans="1:2" x14ac:dyDescent="0.2">
      <c r="A1" t="s">
        <v>422</v>
      </c>
      <c r="B1" t="s">
        <v>423</v>
      </c>
    </row>
    <row r="2" spans="1:2" x14ac:dyDescent="0.2">
      <c r="A2" t="s">
        <v>424</v>
      </c>
      <c r="B2" t="s">
        <v>425</v>
      </c>
    </row>
    <row r="3" spans="1:2" x14ac:dyDescent="0.2">
      <c r="A3" t="s">
        <v>426</v>
      </c>
      <c r="B3" t="s">
        <v>427</v>
      </c>
    </row>
    <row r="4" spans="1:2" x14ac:dyDescent="0.2">
      <c r="A4" t="s">
        <v>428</v>
      </c>
      <c r="B4" t="s">
        <v>388</v>
      </c>
    </row>
    <row r="5" spans="1:2" x14ac:dyDescent="0.2">
      <c r="A5" t="s">
        <v>429</v>
      </c>
      <c r="B5" t="s">
        <v>390</v>
      </c>
    </row>
    <row r="6" spans="1:2" x14ac:dyDescent="0.2">
      <c r="A6" t="s">
        <v>430</v>
      </c>
      <c r="B6" t="s">
        <v>423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10</v>
      </c>
    </row>
    <row r="11" spans="1:2" x14ac:dyDescent="0.2">
      <c r="A11" t="s">
        <v>437</v>
      </c>
      <c r="B11" t="s">
        <v>390</v>
      </c>
    </row>
  </sheetData>
  <pageMargins left="0.75" right="0.75" top="1" bottom="1" header="0.5" footer="0.5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MXM</dc:creator>
  <cp:lastModifiedBy>Литта</cp:lastModifiedBy>
  <dcterms:created xsi:type="dcterms:W3CDTF">2024-10-21T02:08:59Z</dcterms:created>
  <dcterms:modified xsi:type="dcterms:W3CDTF">2024-10-30T11:02:30Z</dcterms:modified>
</cp:coreProperties>
</file>