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Лист1" sheetId="2" r:id="rId2"/>
    <sheet name="Лист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<sst xmlns="http://schemas.openxmlformats.org/spreadsheetml/2006/main" count="701" uniqueCount="488">
  <si>
    <t>Наименование показателя</t>
  </si>
  <si>
    <t>Код стро-ки</t>
  </si>
  <si>
    <t>Исполнено</t>
  </si>
  <si>
    <t>Неисполненные назначения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</si>
  <si>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</si>
  <si>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</si>
  <si>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</si>
  <si>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</si>
  <si>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</si>
  <si>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</si>
  <si>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</si>
  <si>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</si>
  <si>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</si>
  <si>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</si>
  <si>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Изменение остатков средств</t>
  </si>
  <si>
    <t>ОТЧЕТ ОБ ИСПОЛНЕНИИ БЮДЖЕТА</t>
  </si>
  <si>
    <t>0503117</t>
  </si>
  <si>
    <t>1. Доходы бюджета</t>
  </si>
  <si>
    <t>Доходы бюджета - всего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</si>
  <si>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</si>
  <si>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</si>
  <si>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</si>
  <si>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</si>
  <si>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</si>
  <si>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</si>
  <si>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</si>
  <si>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Х</t>
  </si>
  <si>
    <t>(в ред. Приказа Минфина РФ от 09.11.2009 № 115н)</t>
  </si>
  <si>
    <t>Форма по ОКУД</t>
  </si>
  <si>
    <t>02811855</t>
  </si>
  <si>
    <t>951</t>
  </si>
  <si>
    <t>-</t>
  </si>
  <si>
    <t>60222823000</t>
  </si>
  <si>
    <t>Администрация Мокробатайского сельского поселения</t>
  </si>
  <si>
    <t> НАЛОГИ НА ПРИБЫЛЬ, ДОХОДЫ</t>
  </si>
  <si>
    <t> Налог на доходы физических лиц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</si>
  <si>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</si>
  <si>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</si>
  <si>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 НАЛОГИ НА СОВОКУПНЫЙ ДОХОД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</si>
  <si>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</si>
  <si>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</si>
  <si>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Пени по единому налогу,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</si>
  <si>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</si>
  <si>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</si>
  <si>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</si>
  <si>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</si>
  <si>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Налог на имущество физических лиц, зачисляемый в бюджеты поселений</t>
  </si>
  <si>
    <t> Пени по налогу на имущество физических лиц, зачисляемый в бюджеты поселений</t>
  </si>
  <si>
    <t> Транспортный налог</t>
  </si>
  <si>
    <t> Транспортный налог с организаций</t>
  </si>
  <si>
    <t> Транспортный налог с физических лиц</t>
  </si>
  <si>
    <t> Пени по транспортному налогу с физических лиц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</si>
  <si>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</si>
  <si>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</si>
  <si>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</si>
  <si>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</si>
  <si>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</si>
  <si>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Пени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</si>
  <si>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ГОСУДАРСТВЕННАЯ ПОШЛИНА</t>
  </si>
  <si>
    <t> 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</si>
  <si>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 ДОХОДЫ ОТ ИСПОЛЬЗОВАНИЯ ИМУЩЕСТВА, НАХОДЯЩЕГОСЯ В ГОСУДАРСТВЕННОЙ И МУНИЦИПАЛЬНОЙ СОБСТВЕННОСТИ</t>
  </si>
  <si>
    <t xml:space="preserve"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</si>
  <si>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</si>
  <si>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</si>
  <si>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</si>
  <si>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</si>
  <si>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</si>
  <si>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</si>
  <si>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</si>
  <si>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</si>
  <si>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</si>
  <si>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ВОЗВРАТ ОСТАТКОВ СУБСИДИЙ, СУБВЕНЦИЙ И ИНЫХ МЕЖБЮДЖЕТНЫХ ТРАНСФЕРТОВ, ИМЕЮЩИХ ЦЕЛЕВОЕ НАЗНАЧЕНИЕ, ПРОШЛЫХ ЛЕТ</t>
  </si>
  <si>
    <t> Возврат остатков субсидий, субвенций и иных межбюджетных трансфертов, имеющих целевое назначение, прошлых лет из бюджетов поселений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</si>
  <si>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</si>
  <si>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</si>
  <si>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</si>
  <si>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</si>
  <si>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</si>
  <si>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 Субвенции бюджетам субъектов Российской Федерации и муниципальных образований</t>
  </si>
  <si>
    <t>бюджет Мокробатайского сельского поселения</t>
  </si>
  <si>
    <t>ДОХОДЫ</t>
  </si>
  <si>
    <t> Пени по налог у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</si>
  <si>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 Штрафы по налогу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</si>
  <si>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</si>
  <si>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Штрафы по единому налогу, взимаемый с налогоплательщиков, выбравших в качестве объекта налогообложения доходы, уменьшенные на величину расходов</t>
  </si>
  <si>
    <t> Пени по единому сельскохозяйственному  налогу</t>
  </si>
  <si>
    <t> Пени по транспортному налогу с организаций</t>
  </si>
  <si>
    <t>ЗАДОЛЖЕННОСТЬ И ПЕРЕРАСЧЕТЫПО ОТМЕНЕННЫМ НАЛОГАМ, СБОРАМ И ИНЫМ ОБЯЗАТЕЛЬНЫМ ПЛАТЕЖАМ</t>
  </si>
  <si>
    <t>Налоги на имущество</t>
  </si>
  <si>
    <t>Земельный налог (по обязательствам, мвозникшим до 01 января 2006 года)</t>
  </si>
  <si>
    <t>Земельный налог (по обязательствам, мвозникшим до 01 января 2006 года) мобилизуемый на территориях поселений</t>
  </si>
  <si>
    <t> Прочие неналоговые доходы</t>
  </si>
  <si>
    <t> Прочие неналоговые доходы, бюджетов поселений</t>
  </si>
  <si>
    <t>18210000000000000000</t>
  </si>
  <si>
    <t>18210100000000000000</t>
  </si>
  <si>
    <t>18210102021010000110</t>
  </si>
  <si>
    <t>18210102021011000110</t>
  </si>
  <si>
    <t>18210102021012000110</t>
  </si>
  <si>
    <t>18210102021013000110</t>
  </si>
  <si>
    <t>18210102022012000110</t>
  </si>
  <si>
    <t>18210500000000000000</t>
  </si>
  <si>
    <t>18210501010011000110</t>
  </si>
  <si>
    <t>18210501010012000110</t>
  </si>
  <si>
    <t>18210501010013000110</t>
  </si>
  <si>
    <t>18210501020010000110</t>
  </si>
  <si>
    <t>18210501020011000110</t>
  </si>
  <si>
    <t>18210501020012000110</t>
  </si>
  <si>
    <t>18210501020013000110</t>
  </si>
  <si>
    <t>18210503000010000110</t>
  </si>
  <si>
    <t>18210503000011000110</t>
  </si>
  <si>
    <t>18210600000000000000</t>
  </si>
  <si>
    <t>18210601000000000110</t>
  </si>
  <si>
    <t>18210601030100000110</t>
  </si>
  <si>
    <t>18210604000020000110</t>
  </si>
  <si>
    <t>18210604011020000110</t>
  </si>
  <si>
    <t>18210604011021000110</t>
  </si>
  <si>
    <t>18210604011022000110</t>
  </si>
  <si>
    <t>18210604012020000110</t>
  </si>
  <si>
    <t>18210604012021000110</t>
  </si>
  <si>
    <t>18210604012022000110</t>
  </si>
  <si>
    <t>18210606000000000110</t>
  </si>
  <si>
    <t>18210606010000000110</t>
  </si>
  <si>
    <t>18210606013100000110</t>
  </si>
  <si>
    <t>18210606013101000110</t>
  </si>
  <si>
    <t>18210606013102000110</t>
  </si>
  <si>
    <t>18210606020000000110</t>
  </si>
  <si>
    <t>18210606023100000110</t>
  </si>
  <si>
    <t>18210606023101000110</t>
  </si>
  <si>
    <t>18210606023102000110</t>
  </si>
  <si>
    <t>18210900000000000000</t>
  </si>
  <si>
    <t>18210904000000000110</t>
  </si>
  <si>
    <t>18210904050000000110</t>
  </si>
  <si>
    <t>95110800000000000000</t>
  </si>
  <si>
    <t>95110804020010000110</t>
  </si>
  <si>
    <t>95110804020011000110</t>
  </si>
  <si>
    <t>18210904050101000110</t>
  </si>
  <si>
    <t>18210904050102000110</t>
  </si>
  <si>
    <t>81511100000000000000</t>
  </si>
  <si>
    <t>81511105010000000120</t>
  </si>
  <si>
    <t>81511105010100000120</t>
  </si>
  <si>
    <t>95111105030000000120</t>
  </si>
  <si>
    <t>95111105035100000120</t>
  </si>
  <si>
    <t>91411400000000000000</t>
  </si>
  <si>
    <t>91411406000000000430</t>
  </si>
  <si>
    <t>91411406141000000430</t>
  </si>
  <si>
    <t>95111700000000000000</t>
  </si>
  <si>
    <t>95111701000000000180</t>
  </si>
  <si>
    <t>95111701050100000180</t>
  </si>
  <si>
    <t>95111705000000000180</t>
  </si>
  <si>
    <t>95111705050100000180</t>
  </si>
  <si>
    <t>95111900000000000000</t>
  </si>
  <si>
    <t>95120000000000000000</t>
  </si>
  <si>
    <t>95120200000000000000</t>
  </si>
  <si>
    <t>95120201000000000151</t>
  </si>
  <si>
    <t>95120201001000000151</t>
  </si>
  <si>
    <t>95120201001100000151</t>
  </si>
  <si>
    <t>95120203000000000151</t>
  </si>
  <si>
    <t>18210601030101000110</t>
  </si>
  <si>
    <t>95111100000000000000</t>
  </si>
  <si>
    <t>95111105000000000120</t>
  </si>
  <si>
    <t>95120203015000000151</t>
  </si>
  <si>
    <t>95120203015010000151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</si>
  <si>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</si>
  <si>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</si>
  <si>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</si>
  <si>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95120204012000000151</t>
  </si>
  <si>
    <t>95120204000000000151</t>
  </si>
  <si>
    <t>Средства,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</si>
  <si>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95120204012100000151</t>
  </si>
  <si>
    <t>95111905000100000151</t>
  </si>
  <si>
    <t>18210601030102000110</t>
  </si>
  <si>
    <t> 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</si>
  <si>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18210606013103000110</t>
  </si>
  <si>
    <t>Перечисления из бюджетов поселений (в бюджеты поселений) для осцществления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</si>
  <si>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95120805000100000180</t>
  </si>
  <si>
    <t>18210501000000000110</t>
  </si>
  <si>
    <t> Прочие поступления по налогу на доходы физических лицс доходов, облагаемых по налоговой ставке, установленной п.1, ст.224НК РФ, за исключением доходов, полученными физическими лицами, зарегистрированными в качестве индивидуальных предпринимателей, частных нотариусов и других лиц,занимающихся частной правктикой</t>
  </si>
  <si>
    <t>18210102021014000110</t>
  </si>
  <si>
    <t>18210503000012000110</t>
  </si>
  <si>
    <t>18210604011024000110</t>
  </si>
  <si>
    <t>18210102022011000110</t>
  </si>
  <si>
    <t>Прочие субвенции</t>
  </si>
  <si>
    <t>Прочие субвенции бюджетам поселений</t>
  </si>
  <si>
    <t>95120203999000000151</t>
  </si>
  <si>
    <t>95120203999010000151</t>
  </si>
  <si>
    <t>Прочие поступления по транспортному налогу с организаций</t>
  </si>
  <si>
    <t>18210102000010000110</t>
  </si>
  <si>
    <t>18210102010010000110</t>
  </si>
  <si>
    <t>18210102022010000110</t>
  </si>
  <si>
    <t>18210501010010000110</t>
  </si>
  <si>
    <t> Штрафы по транспортному налогу с организаций</t>
  </si>
  <si>
    <t>18210604011023000110</t>
  </si>
  <si>
    <t> Штрафы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</si>
  <si>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18210606023103000110</t>
  </si>
  <si>
    <t xml:space="preserve">                                                                                                                         Форма 0503117 с.2</t>
  </si>
  <si>
    <t>2. РАСХОДЫ БЮДЖЕТА</t>
  </si>
  <si>
    <t>Код строки</t>
  </si>
  <si>
    <t>Код расхода по бюджетной классификации</t>
  </si>
  <si>
    <t>Утвержденные бюджетные назначения</t>
  </si>
  <si>
    <t> Рacходы бюджета - всего</t>
  </si>
  <si>
    <t>X</t>
  </si>
  <si>
    <t> Администрация Мокробатайского 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</si>
  <si>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</si>
  <si>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</si>
  <si>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</si>
  <si>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</si>
  <si>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</si>
  <si>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</si>
  <si>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</si>
  <si>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</si>
  <si>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</si>
  <si>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Выполнение функций органами местного самоуправления</t>
  </si>
  <si>
    <t> Расходы</t>
  </si>
  <si>
    <t> Оплата труда и начисления на оплату труда</t>
  </si>
  <si>
    <t> Заработная плата</t>
  </si>
  <si>
    <t> Прочие выплаты</t>
  </si>
  <si>
    <t> Начисления на оплату труда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</si>
  <si>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</si>
  <si>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</si>
  <si>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</si>
  <si>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 Центральный аппарат</t>
  </si>
  <si>
    <t>951 0104 0020400 000 000</t>
  </si>
  <si>
    <t>951 0104 0020400 500 000</t>
  </si>
  <si>
    <t> Приобретение услуг</t>
  </si>
  <si>
    <t> Услуги связи</t>
  </si>
  <si>
    <t> Транспортные услуги</t>
  </si>
  <si>
    <t> Коммунальные услуги</t>
  </si>
  <si>
    <t> Услуги по содержанию имущества</t>
  </si>
  <si>
    <t> Прочие услуги</t>
  </si>
  <si>
    <t> Прочие расходы</t>
  </si>
  <si>
    <t> Поступление нефинансовых активов</t>
  </si>
  <si>
    <t> Увеличение стоимости материальных запасов</t>
  </si>
  <si>
    <t>Межбюджетные трансферты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</si>
  <si>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порядков и сроков рассмотрения обращений граждан),2.2,2.4,2.7,3.2,3.3 (в части административных правонарушений, совершенных в отношении объектов культурного населения (памятников истории культурв) местного значения, их территорий, зон и охраны),4.1,5.1-5.7,6.1-6.2,7.1,7.2,7.3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транспортом),8.1-8.3, частью 2 статьи 9.1, статьей 9.3 Областного закона "Об административных правонарушениях"</t>
  </si>
  <si>
    <t>Обеспечение проведения выборов и референдумов</t>
  </si>
  <si>
    <t>Проведение выборов и референдумов</t>
  </si>
  <si>
    <t>Выборы главы муниципального обпазования</t>
  </si>
  <si>
    <t>Выполнение функций органами местного самоуправления</t>
  </si>
  <si>
    <t>Прочие расходы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</si>
  <si>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</si>
  <si>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</si>
  <si>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951 0114 0920000 000 000</t>
  </si>
  <si>
    <t> Выполнение других обязательств государства</t>
  </si>
  <si>
    <t>951 0114 0920300 000 000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</si>
  <si>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</si>
  <si>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</si>
  <si>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</si>
  <si>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</si>
  <si>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</si>
  <si>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</si>
  <si>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</si>
  <si>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</si>
  <si>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951 0300 0000000 000 000</t>
  </si>
  <si>
    <t> Предупреждение и ликвидация последствий чрезвычайных ситуаций природного и техногенного характера, гражданская оборона</t>
  </si>
  <si>
    <t>951 0309 0000000 000 000</t>
  </si>
  <si>
    <t> Мероприятия по предупреждению и ликвидации последствий чрезвычайных ситуаций и стихийных бедствий</t>
  </si>
  <si>
    <t>951 0309 2180000 000 000</t>
  </si>
  <si>
    <t> Предупреждение и ликвидация последствий чрезвычайных ситуаций и стихийных бедствий природного и техногенного характера</t>
  </si>
  <si>
    <t>951 0309 2180100 000 000</t>
  </si>
  <si>
    <t>951 0309 2180100 500 290</t>
  </si>
  <si>
    <t> Мероприятия по гражданской обороне</t>
  </si>
  <si>
    <t>951 0309 2190000 000 000</t>
  </si>
  <si>
    <t> Подготовка населения и организаций к действиям в чрезвычайной ситуации в мирное и военное время</t>
  </si>
  <si>
    <t>951 0309 2190100 000 000</t>
  </si>
  <si>
    <t> Жилищно-коммунальное хозяйство</t>
  </si>
  <si>
    <t>951 0500 0000000 000 000</t>
  </si>
  <si>
    <t> Безвозмездные и безвозвратные перечисления организациям</t>
  </si>
  <si>
    <t> Безвозмездные и безвозвратные перечисления государственным и муниципальным организациям</t>
  </si>
  <si>
    <t> Межбюджетные трансферты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</si>
  <si>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</si>
  <si>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</si>
  <si>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 Субсидии юридическим лицам</t>
  </si>
  <si>
    <t> Расходы за счет средств местных бюджетов на софинансирование субсидий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</si>
  <si>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Коммунальное хозяйство</t>
  </si>
  <si>
    <t>951 0502 0000000 000 000</t>
  </si>
  <si>
    <t>Оплата работ, услуг</t>
  </si>
  <si>
    <t>Региональные целевые программы</t>
  </si>
  <si>
    <t>951 0502 5220000 000 000</t>
  </si>
  <si>
    <t>Областная целевая программа "Модернизация объектов коммунальной инфраструктуры Ростовской области на 2006-2010 годы"</t>
  </si>
  <si>
    <t>951 0502 5221500 000 000</t>
  </si>
  <si>
    <t>Строительство (бурение) скважины для хозяйственно-бытового водоснабжения в п. Мокрый Батай</t>
  </si>
  <si>
    <t>951 0502 5221500 942 300</t>
  </si>
  <si>
    <t>Увеличение стоимости основных средств</t>
  </si>
  <si>
    <t>951 0502 5221500 942 310</t>
  </si>
  <si>
    <t>Муниципальные целевые программы</t>
  </si>
  <si>
    <t>951 0502 7950000 000 000</t>
  </si>
  <si>
    <t>Муниципальная долгосрочная целевая программа "Развитие систем коммунальной инфраструктуры Мокробатайского сельского поселения" на 2010-2012годы</t>
  </si>
  <si>
    <t>951 0502 7951100 000 000</t>
  </si>
  <si>
    <t>Выполнение функций органами местного самоуправления по содержанию, текущему, капитальному ремонту и реконструкции объектов водопроводно-канализационного хозяйства</t>
  </si>
  <si>
    <t>951 0502 7951100 944 000</t>
  </si>
  <si>
    <t>Оплата работ,услуг</t>
  </si>
  <si>
    <t>951 0502 7951100 944 220</t>
  </si>
  <si>
    <t>Работы, услуги по содержанию имущества</t>
  </si>
  <si>
    <t>951 0502 7951100 944 225</t>
  </si>
  <si>
    <t> Благоустройство</t>
  </si>
  <si>
    <t>951 0503 0000000 000 000</t>
  </si>
  <si>
    <t>951 0503 5210000 000 000</t>
  </si>
  <si>
    <t>951 0503 5210100 000 000</t>
  </si>
  <si>
    <t>951 0503 5210102 000 000</t>
  </si>
  <si>
    <t> Бюджетные инвестиции</t>
  </si>
  <si>
    <t>951 0503 5210102 003 000</t>
  </si>
  <si>
    <t>951 0503 5210102 003 200</t>
  </si>
  <si>
    <t>951 0503 5210102 003 220</t>
  </si>
  <si>
    <t>951 0503 5210102 003 225</t>
  </si>
  <si>
    <t>951 0503 5210182 000 000</t>
  </si>
  <si>
    <t>951 0503 5210182 003 000</t>
  </si>
  <si>
    <t>951 0503 5210182 003 200</t>
  </si>
  <si>
    <t>951 0503 5210182 003 220</t>
  </si>
  <si>
    <t>951 0503 5210182 003 225</t>
  </si>
  <si>
    <t xml:space="preserve">951 0503 7950000 000 000   </t>
  </si>
  <si>
    <t>Муниципальная долгосрочная целевая программа "Развитие улично-дорожной сети и тротуаров в Мокробатайском сельском поселении" на 2010-2012годы</t>
  </si>
  <si>
    <t xml:space="preserve">951 0503 7951200 000 000   </t>
  </si>
  <si>
    <t>Выполнение функций органами местного самоуправления по содержанию автомобильных дорог и инженерных сооружений на них в границах поселений, в рамках благоустройства</t>
  </si>
  <si>
    <t xml:space="preserve">951 0503 7951200 946 000   </t>
  </si>
  <si>
    <t xml:space="preserve">951 0503 7951200 946 220  </t>
  </si>
  <si>
    <t xml:space="preserve">951 0503 7951200 946 225 </t>
  </si>
  <si>
    <t>Муниципальная долгосрочная целевая программа "Благоустройство" Мокробатайского сельского поселения" на 2010-2012годы</t>
  </si>
  <si>
    <t xml:space="preserve">951 0503 7951300 000 000   </t>
  </si>
  <si>
    <t>Выполнение функций органами местного самоуправления по уличному освещению</t>
  </si>
  <si>
    <t xml:space="preserve">951 0503 7951300 945 000   </t>
  </si>
  <si>
    <t xml:space="preserve">951 0503 7951300 945 220   </t>
  </si>
  <si>
    <t xml:space="preserve">951 0503 7951300 945 223  </t>
  </si>
  <si>
    <t>951 0503 7951300 945 225</t>
  </si>
  <si>
    <t>951 0503 7951300 948 000</t>
  </si>
  <si>
    <t xml:space="preserve">951 0503 7951300 948 220   </t>
  </si>
  <si>
    <t xml:space="preserve">951 0503 7951300 948 225   </t>
  </si>
  <si>
    <t>Выполнение функций органами местного самоуправления по прочим мероприятиям, по благоустройству поселений</t>
  </si>
  <si>
    <t>951 0503 7951300 949 000</t>
  </si>
  <si>
    <t xml:space="preserve">951 0503 7951300 949 220   </t>
  </si>
  <si>
    <t xml:space="preserve">951 0503 7951300 949 225   </t>
  </si>
  <si>
    <t>Прочие работы, услуги</t>
  </si>
  <si>
    <t xml:space="preserve">951 0503 7951300 949 226   </t>
  </si>
  <si>
    <t>КУЛЬТУРА</t>
  </si>
  <si>
    <t>951 0800 0000000 000 000</t>
  </si>
  <si>
    <t> Культура, кинематография и средства массовой информации</t>
  </si>
  <si>
    <t>Оплата налога на имущества организаций и земельного налога</t>
  </si>
  <si>
    <t>951 0801 7950000 000 000</t>
  </si>
  <si>
    <t>Муниципальная долгосрочная целевая программа "Развитие культуры в Мокробатайском сельском поселении" на 2010-2012годы</t>
  </si>
  <si>
    <t>951 0801 7951400 000 000</t>
  </si>
  <si>
    <t>Финансовое обеспечение муниципального задания муниципальными учреждениями культуры</t>
  </si>
  <si>
    <t>951 0801 7951400 951 000</t>
  </si>
  <si>
    <t>Оплата труда и начисления на выплаты по оплате труда</t>
  </si>
  <si>
    <t>951 0801 7951400 951 210</t>
  </si>
  <si>
    <t xml:space="preserve">Заработная плата </t>
  </si>
  <si>
    <t>951 0801 7951400 951 211</t>
  </si>
  <si>
    <t xml:space="preserve">Начисления на выплаты по оплате трудла </t>
  </si>
  <si>
    <t>951 0801 7951400 951 213</t>
  </si>
  <si>
    <t>951 0801 7951400 951 220</t>
  </si>
  <si>
    <t>Коммунальные услуги</t>
  </si>
  <si>
    <t>951 0801 7951400 951 223</t>
  </si>
  <si>
    <t>951 0801 7951400 951 225</t>
  </si>
  <si>
    <t>951 0801 7951400 951 226</t>
  </si>
  <si>
    <t>951 0801 7951400 951 290</t>
  </si>
  <si>
    <t>Увеличение стоимости материальных запасов</t>
  </si>
  <si>
    <t>951 0801 7951400 951 340</t>
  </si>
  <si>
    <t> Здравоохранение, физическая культура и спорт</t>
  </si>
  <si>
    <t>951 0900 0000000 000 000</t>
  </si>
  <si>
    <t> Физическая культура и спорт</t>
  </si>
  <si>
    <t>951 0908 0000000 000 000</t>
  </si>
  <si>
    <t> Физкультурно-оздоровительная работа и спортивные мероприятия</t>
  </si>
  <si>
    <t>951 0908 5120000 000 000</t>
  </si>
  <si>
    <t> Мероприятия в области здравоохранения, спорта и физической культуры, туризма</t>
  </si>
  <si>
    <t>951 0908 5129700 000 000</t>
  </si>
  <si>
    <t>951 0908 5129700 500 220</t>
  </si>
  <si>
    <t>951 0908 5129700 500 222</t>
  </si>
  <si>
    <t>951 0908 5129700 500 226</t>
  </si>
  <si>
    <t>951 1100 0000000 000 000</t>
  </si>
  <si>
    <t> Иные межбюджетные трансферты</t>
  </si>
  <si>
    <t>951 1104 0000000 000 000</t>
  </si>
  <si>
    <t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</si>
  <si>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951 1104 5210600 000 000</t>
  </si>
  <si>
    <t>951 1104 5210600 017 000</t>
  </si>
  <si>
    <t>951 1104 5210600 017 200</t>
  </si>
  <si>
    <t> Безвозмездные и безвозвратные перечисления бюджетам</t>
  </si>
  <si>
    <t>951 1104 5210600 017 250</t>
  </si>
  <si>
    <t> Перечисления другим бюджетам бюджетной системы Российской Федерации</t>
  </si>
  <si>
    <t>951 1104 5210600 017 251</t>
  </si>
  <si>
    <t> Результат исполнения бюджета (дефицит "-", профицит "+")</t>
  </si>
  <si>
    <t>951 0102 0020300 550 000</t>
  </si>
  <si>
    <t>951 0102 0020300 550 210</t>
  </si>
  <si>
    <t>951 0102 0020300 550 211</t>
  </si>
  <si>
    <t>951 0102 0020300 550 212</t>
  </si>
  <si>
    <t>951 0102 0020300 550 213</t>
  </si>
  <si>
    <t>951 0104 0020400 550 000</t>
  </si>
  <si>
    <t>951 0104 0020400 550 200</t>
  </si>
  <si>
    <t>951 0104 0020400 550 210</t>
  </si>
  <si>
    <t>951 0104 0020400 550 211</t>
  </si>
  <si>
    <t>951 0104 0020400 550 212</t>
  </si>
  <si>
    <t>951 0104 0020400 550 213</t>
  </si>
  <si>
    <t>951 0104 0020400 550 220</t>
  </si>
  <si>
    <t>951 0104 0020400 550 221</t>
  </si>
  <si>
    <t>951 0104 0020400 550 223</t>
  </si>
  <si>
    <t>951 0104 0020400 550 225</t>
  </si>
  <si>
    <t>951 0104 0020400 550 226</t>
  </si>
  <si>
    <t>951 0104 0020400 550 290</t>
  </si>
  <si>
    <t>951 0104 0020400 550 300</t>
  </si>
  <si>
    <t>951 0104 0020400 550 340</t>
  </si>
  <si>
    <t>951 0107 0020003 550 000</t>
  </si>
  <si>
    <t>951 0107 0020003 550 290</t>
  </si>
  <si>
    <t>951 0114 0920300 550 000</t>
  </si>
  <si>
    <t>951 0114 0920300 550 290</t>
  </si>
  <si>
    <t>951 0114 5210200 000 000</t>
  </si>
  <si>
    <t>951 0203 0013600 550 000</t>
  </si>
  <si>
    <t>951 0203 0013600 550 200</t>
  </si>
  <si>
    <t>951 0203 0013600 550 210</t>
  </si>
  <si>
    <t>951 0203 0013600 550 211</t>
  </si>
  <si>
    <t>951 0203 0013600 550 213</t>
  </si>
  <si>
    <t>951 0203 0013600 550 300</t>
  </si>
  <si>
    <t>951 0203 0013600 550 340</t>
  </si>
  <si>
    <t>951 0309 2180100 550 000</t>
  </si>
  <si>
    <t>951 0309 2180100 550 220</t>
  </si>
  <si>
    <t>951 0309 2180100 550 226</t>
  </si>
  <si>
    <t>951 0908 5129700 550 000</t>
  </si>
  <si>
    <t>951 0908 5129700 550 220</t>
  </si>
  <si>
    <t>951 0908 5129700 550 290</t>
  </si>
  <si>
    <t>Код источника финансирования дефицита бюджета по бюджетной классификации</t>
  </si>
  <si>
    <t xml:space="preserve">Исполнено </t>
  </si>
  <si>
    <t>5</t>
  </si>
  <si>
    <t>Источники финансирования дефицита бюджетов - всего</t>
  </si>
  <si>
    <t>В том числе                 источники внутреннего финансирования бюджетов</t>
  </si>
  <si>
    <t>_</t>
  </si>
  <si>
    <t>Источники внешнего финансирования бюджетов</t>
  </si>
  <si>
    <t>951 01 05 00 00 00 0000 000</t>
  </si>
  <si>
    <t xml:space="preserve">Увеличение  остатков средств </t>
  </si>
  <si>
    <t>951 01 05 02 00 00 0000 500</t>
  </si>
  <si>
    <t>увеличение прочих остатков средств бюджетов</t>
  </si>
  <si>
    <t>951 01 05 02 00 00 0000 510</t>
  </si>
  <si>
    <t>увеличение прочих остатков денежных средств бюджетов</t>
  </si>
  <si>
    <t>951 01 05 02 10 00 0000 510</t>
  </si>
  <si>
    <t>увеличение прочих остатков денежных средств бюджетов поселения</t>
  </si>
  <si>
    <t>951 01 05 02 11 00 0000 510</t>
  </si>
  <si>
    <t xml:space="preserve">Уменьшение остатков средств  </t>
  </si>
  <si>
    <t>951 01  05  02 00 00 000 600</t>
  </si>
  <si>
    <t>уменьшение прочих остатков средств бюджетов</t>
  </si>
  <si>
    <t>951 01 05 02 00 00 0000 610</t>
  </si>
  <si>
    <t>уменьшение прочих остатков денежных средств бюджетов</t>
  </si>
  <si>
    <t>951 01 05 02 10 00 0000 610</t>
  </si>
  <si>
    <t>уменьшение прочих остатков денежных средств бюджетов поселения</t>
  </si>
  <si>
    <t>951 01 05 02 11 00 0000 610</t>
  </si>
  <si>
    <t>Руководитель  _________________________  Павленко С.В.</t>
  </si>
  <si>
    <t>Заведующий сектором экономики и финансов  _____________________   Долгова А.В.</t>
  </si>
  <si>
    <t>Главный бухгалтер _____________________   Гончарова И.В.</t>
  </si>
  <si>
    <t>951 0309 2190100 550 000</t>
  </si>
  <si>
    <t>951 0309 2190100 550 200</t>
  </si>
  <si>
    <t>951 0309 2190100 550 220</t>
  </si>
  <si>
    <t>951 0309 2190100 550 226</t>
  </si>
  <si>
    <t xml:space="preserve">Прочие работы, услуги </t>
  </si>
  <si>
    <t>951 0502 7951100 944 226</t>
  </si>
  <si>
    <t>951 0801 7951400 950 290</t>
  </si>
  <si>
    <t>951 0801 7951400 950 000</t>
  </si>
  <si>
    <t>951 0102 0020300 550 200</t>
  </si>
  <si>
    <t>Резервные фонды</t>
  </si>
  <si>
    <t>Резервные фонды местных администраций</t>
  </si>
  <si>
    <t>Социальное обеспечение</t>
  </si>
  <si>
    <t>Пособия по социальной помощи населению</t>
  </si>
  <si>
    <t>951 0112 0000000 000 000</t>
  </si>
  <si>
    <t>951 0112 0700000 000 000</t>
  </si>
  <si>
    <t>951 0112 0705000 000 000</t>
  </si>
  <si>
    <t>951 0112 0705000 013 000</t>
  </si>
  <si>
    <t>951 0112 0705000 013 260</t>
  </si>
  <si>
    <t>951 0112 0705000 013 262</t>
  </si>
  <si>
    <t xml:space="preserve">951 0503 7951200 946 226 </t>
  </si>
  <si>
    <t>января</t>
  </si>
  <si>
    <t>11</t>
  </si>
  <si>
    <t>01.01.2011</t>
  </si>
  <si>
    <t>Штраф Земельный налог (по обязательствам, мвозникшим до 01 января 2006 года) мобилизуемый на территориях поселений</t>
  </si>
  <si>
    <t>Пеня Земельный налог (по обязательствам, мвозникшим до 01 января 2006 года) мобилизуемый на территориях поселений</t>
  </si>
  <si>
    <t> Увеличение стоимости основных средств</t>
  </si>
  <si>
    <t>951 0104 0020400 550 310</t>
  </si>
  <si>
    <t>Субвенции бюджетам муниципальных образований для финансового обеспечения расходных обязательств,возникающих при 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</si>
  <si>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 xml:space="preserve">Выполнение функций органами местного самоуправления </t>
  </si>
  <si>
    <t>951 0203 0013600 550 310</t>
  </si>
  <si>
    <t>951 0801 7951400 951 310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</si>
  <si>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</si>
  <si>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</si>
  <si>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</si>
  <si>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</si>
  <si>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951 1003 0000000 000 000</t>
  </si>
  <si>
    <t>951 1000 0000000 000 000</t>
  </si>
  <si>
    <t>951 1003 5050000 000 000</t>
  </si>
  <si>
    <t>951 1003 5050000 005 000</t>
  </si>
  <si>
    <t>951 1003 5050000 005 260</t>
  </si>
  <si>
    <t>951 1003 5050000 005 262</t>
  </si>
  <si>
    <t>951 0104 5210000 000 000</t>
  </si>
  <si>
    <t>951 0104 5210200 000 000</t>
  </si>
  <si>
    <t>951 0104 5210215 550 000</t>
  </si>
  <si>
    <t>951 0104 5210215 550 340</t>
  </si>
  <si>
    <t>Выполнение функций органами местного самоуправления по организации и мест захоронения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</si>
</sst>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49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 shrinkToFit="1"/>
    </xf>
    <xf numFmtId="2" fontId="9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2" fontId="2" fillId="0" borderId="0" xfId="0" applyNumberFormat="1" applyFont="1" applyAlignment="1">
      <alignment/>
    </xf>
    <xf numFmtId="0" fontId="9" fillId="0" borderId="10" xfId="0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shrinkToFit="1"/>
    </xf>
    <xf numFmtId="2" fontId="2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right" wrapText="1"/>
    </xf>
    <xf numFmtId="3" fontId="9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4" fontId="2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2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34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2" fontId="2" fillId="0" borderId="2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49" fontId="6" fillId="0" borderId="3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2" fontId="2" fillId="0" borderId="24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2" fontId="2" fillId="0" borderId="4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27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6" fillId="0" borderId="27" xfId="0" applyNumberFormat="1" applyFont="1" applyBorder="1" applyAlignment="1">
      <alignment wrapText="1"/>
    </xf>
    <xf numFmtId="49" fontId="6" fillId="0" borderId="30" xfId="0" applyNumberFormat="1" applyFont="1" applyBorder="1" applyAlignment="1">
      <alignment wrapText="1"/>
    </xf>
    <xf numFmtId="0" fontId="6" fillId="0" borderId="27" xfId="0" applyFont="1" applyBorder="1" applyAlignment="1">
      <alignment horizontal="center"/>
    </xf>
    <xf numFmtId="0" fontId="6" fillId="0" borderId="3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1055;&#1088;&#1086;&#1076;&#1074;&#1080;&#1085;&#1091;&#1090;&#1099;&#1081;%20&#1070;&#1079;&#1077;&#1088;\&#1056;&#1072;&#1073;&#1086;&#1095;&#1080;&#1081;%20&#1089;&#1090;&#1086;&#1083;\117\117%20&#1085;&#1072;%2001.03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Лист1"/>
      <sheetName val="Лист2"/>
    </sheetNames>
    <sheetDataSet>
      <sheetData sheetId="0">
        <row r="14">
          <cell r="BC14">
            <v>6210313.32</v>
          </cell>
        </row>
      </sheetData>
      <sheetData sheetId="1">
        <row r="7">
          <cell r="D7">
            <v>6698300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07"/>
  <sheetViews>
    <sheetView view="pageBreakPreview" zoomScaleSheetLayoutView="100" zoomScalePageLayoutView="0" workbookViewId="0" topLeftCell="A1">
      <selection activeCell="BW72" sqref="BW72:CN72"/>
    </sheetView>
  </sheetViews>
  <sheetFormatPr defaultColWidth="0.875" defaultRowHeight="12.75"/>
  <cols>
    <col min="1" max="27" width="0.875" style="1" customWidth="1"/>
    <col min="28" max="28" width="3.625" style="1" customWidth="1"/>
    <col min="29" max="40" width="0.875" style="1" customWidth="1"/>
    <col min="41" max="41" width="1.12109375" style="1" customWidth="1"/>
    <col min="42" max="78" width="0.875" style="1" customWidth="1"/>
    <col min="79" max="79" width="4.25390625" style="1" customWidth="1"/>
    <col min="80" max="16384" width="0.875" style="1" customWidth="1"/>
  </cols>
  <sheetData>
    <row r="1" s="7" customFormat="1" ht="9.75">
      <c r="DF1" s="8" t="s">
        <v>27</v>
      </c>
    </row>
    <row r="3" spans="20:110" ht="15" customHeight="1" thickBot="1">
      <c r="T3" s="79" t="s">
        <v>15</v>
      </c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O3" s="80" t="s">
        <v>6</v>
      </c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2"/>
    </row>
    <row r="4" spans="1:110" s="2" customFormat="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CM4" s="4" t="s">
        <v>28</v>
      </c>
      <c r="CO4" s="85" t="s">
        <v>16</v>
      </c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7"/>
    </row>
    <row r="5" spans="41:110" s="2" customFormat="1" ht="15" customHeight="1">
      <c r="AO5" s="4" t="s">
        <v>12</v>
      </c>
      <c r="AP5" s="88" t="s">
        <v>462</v>
      </c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3">
        <v>20</v>
      </c>
      <c r="BO5" s="83"/>
      <c r="BP5" s="83"/>
      <c r="BQ5" s="83"/>
      <c r="BR5" s="84" t="s">
        <v>463</v>
      </c>
      <c r="BS5" s="84"/>
      <c r="BT5" s="84"/>
      <c r="BU5" s="2" t="s">
        <v>13</v>
      </c>
      <c r="CM5" s="4" t="s">
        <v>7</v>
      </c>
      <c r="CO5" s="76" t="s">
        <v>464</v>
      </c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8"/>
    </row>
    <row r="6" spans="1:110" s="2" customFormat="1" ht="14.25" customHeight="1">
      <c r="A6" s="2" t="s">
        <v>23</v>
      </c>
      <c r="CM6" s="4" t="s">
        <v>8</v>
      </c>
      <c r="CO6" s="76" t="s">
        <v>29</v>
      </c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8"/>
    </row>
    <row r="7" spans="1:110" s="2" customFormat="1" ht="12.75" customHeight="1">
      <c r="A7" s="2" t="s">
        <v>24</v>
      </c>
      <c r="S7" s="89" t="s">
        <v>33</v>
      </c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M7" s="4" t="s">
        <v>22</v>
      </c>
      <c r="CO7" s="76" t="s">
        <v>30</v>
      </c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8"/>
    </row>
    <row r="8" spans="1:110" s="2" customFormat="1" ht="15" customHeight="1">
      <c r="A8" s="83" t="s">
        <v>11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103" t="s">
        <v>79</v>
      </c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M8" s="4" t="s">
        <v>9</v>
      </c>
      <c r="CO8" s="76" t="s">
        <v>32</v>
      </c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8"/>
    </row>
    <row r="9" spans="1:110" s="2" customFormat="1" ht="15" customHeight="1">
      <c r="A9" s="2" t="s">
        <v>19</v>
      </c>
      <c r="CM9" s="4"/>
      <c r="CO9" s="76" t="s">
        <v>31</v>
      </c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8"/>
    </row>
    <row r="10" spans="1:110" s="2" customFormat="1" ht="15" customHeight="1" thickBot="1">
      <c r="A10" s="2" t="s">
        <v>20</v>
      </c>
      <c r="CO10" s="100" t="s">
        <v>10</v>
      </c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2"/>
    </row>
    <row r="11" spans="1:110" s="3" customFormat="1" ht="25.5" customHeight="1">
      <c r="A11" s="99" t="s">
        <v>17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</row>
    <row r="12" spans="1:110" ht="33" customHeight="1">
      <c r="A12" s="91" t="s">
        <v>0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 t="s">
        <v>1</v>
      </c>
      <c r="AD12" s="92"/>
      <c r="AE12" s="92"/>
      <c r="AF12" s="92"/>
      <c r="AG12" s="92"/>
      <c r="AH12" s="92"/>
      <c r="AI12" s="92" t="s">
        <v>25</v>
      </c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 t="s">
        <v>21</v>
      </c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 t="s">
        <v>2</v>
      </c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 t="s">
        <v>3</v>
      </c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8"/>
    </row>
    <row r="13" spans="1:110" s="6" customFormat="1" ht="12" customHeight="1" thickBot="1">
      <c r="A13" s="93">
        <v>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69">
        <v>2</v>
      </c>
      <c r="AD13" s="69"/>
      <c r="AE13" s="69"/>
      <c r="AF13" s="69"/>
      <c r="AG13" s="69"/>
      <c r="AH13" s="69"/>
      <c r="AI13" s="69">
        <v>3</v>
      </c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>
        <v>4</v>
      </c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>
        <v>5</v>
      </c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>
        <v>6</v>
      </c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70"/>
    </row>
    <row r="14" spans="1:110" ht="12" customHeight="1">
      <c r="A14" s="95" t="s">
        <v>18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6"/>
      <c r="AC14" s="52" t="s">
        <v>4</v>
      </c>
      <c r="AD14" s="53"/>
      <c r="AE14" s="53"/>
      <c r="AF14" s="53"/>
      <c r="AG14" s="53"/>
      <c r="AH14" s="53"/>
      <c r="AI14" s="53" t="s">
        <v>5</v>
      </c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90">
        <f>SUM(BC15+BC67+BC76+BC79+BC83+BC91+BC86+BC93)</f>
        <v>6599513.32</v>
      </c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71">
        <f>SUM(BW15+BW68+BW76+BW79+BW85+BW86+BW91+BW93)</f>
        <v>6900420.82</v>
      </c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3">
        <f>SUM(BC14-BW14)</f>
        <v>-300907.5</v>
      </c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4"/>
    </row>
    <row r="15" spans="1:110" ht="12" customHeight="1" thickBot="1">
      <c r="A15" s="62" t="s">
        <v>80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3"/>
      <c r="AC15" s="50" t="s">
        <v>4</v>
      </c>
      <c r="AD15" s="51"/>
      <c r="AE15" s="51"/>
      <c r="AF15" s="51"/>
      <c r="AG15" s="51"/>
      <c r="AH15" s="51"/>
      <c r="AI15" s="75" t="s">
        <v>93</v>
      </c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57">
        <f>SUM(BC16+BC29+BC42+BC70)</f>
        <v>3703500</v>
      </c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61">
        <f>SUM(BW16+BW29+BW42+BW70)</f>
        <v>3877622.6799999997</v>
      </c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57">
        <f>SUM(BC15-BW15)</f>
        <v>-174122.6799999997</v>
      </c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8"/>
    </row>
    <row r="16" spans="1:110" ht="12" customHeight="1">
      <c r="A16" s="62" t="s">
        <v>34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3"/>
      <c r="AC16" s="52" t="s">
        <v>4</v>
      </c>
      <c r="AD16" s="53"/>
      <c r="AE16" s="53"/>
      <c r="AF16" s="53"/>
      <c r="AG16" s="53"/>
      <c r="AH16" s="53"/>
      <c r="AI16" s="75" t="s">
        <v>94</v>
      </c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57">
        <v>790500</v>
      </c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61">
        <f>SUM(BW17)</f>
        <v>853363.45</v>
      </c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57">
        <f aca="true" t="shared" si="0" ref="CO16:CO88">SUM(BC16-BW16)</f>
        <v>-62863.44999999995</v>
      </c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8"/>
    </row>
    <row r="17" spans="1:110" ht="15.75" customHeight="1" thickBot="1">
      <c r="A17" s="62" t="s">
        <v>35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3"/>
      <c r="AC17" s="50" t="s">
        <v>4</v>
      </c>
      <c r="AD17" s="51"/>
      <c r="AE17" s="51"/>
      <c r="AF17" s="51"/>
      <c r="AG17" s="51"/>
      <c r="AH17" s="51"/>
      <c r="AI17" s="75" t="s">
        <v>186</v>
      </c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57">
        <v>790500</v>
      </c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61">
        <f>SUM(BW18+BW20)</f>
        <v>853363.45</v>
      </c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57">
        <f t="shared" si="0"/>
        <v>-62863.44999999995</v>
      </c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8"/>
    </row>
    <row r="18" spans="1:110" ht="65.25" customHeight="1" thickBo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3"/>
      <c r="AC18" s="52" t="s">
        <v>4</v>
      </c>
      <c r="AD18" s="53"/>
      <c r="AE18" s="53"/>
      <c r="AF18" s="53"/>
      <c r="AG18" s="53"/>
      <c r="AH18" s="53"/>
      <c r="AI18" s="75" t="s">
        <v>187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57">
        <v>0</v>
      </c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61">
        <v>59400</v>
      </c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57">
        <f>SUM(BC18-BW18)</f>
        <v>-59400</v>
      </c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8"/>
    </row>
    <row r="19" spans="1:110" ht="65.25" customHeight="1" thickBo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3"/>
      <c r="AC19" s="52" t="s">
        <v>4</v>
      </c>
      <c r="AD19" s="53"/>
      <c r="AE19" s="53"/>
      <c r="AF19" s="53"/>
      <c r="AG19" s="53"/>
      <c r="AH19" s="53"/>
      <c r="AI19" s="75" t="s">
        <v>187</v>
      </c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57">
        <v>0</v>
      </c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61">
        <v>59400</v>
      </c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57">
        <f>SUM(BC19-BW19)</f>
        <v>-59400</v>
      </c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8"/>
    </row>
    <row r="20" spans="1:110" ht="65.25" customHeight="1">
      <c r="A20" s="62" t="s">
        <v>36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3"/>
      <c r="AC20" s="52" t="s">
        <v>4</v>
      </c>
      <c r="AD20" s="53"/>
      <c r="AE20" s="53"/>
      <c r="AF20" s="53"/>
      <c r="AG20" s="53"/>
      <c r="AH20" s="53"/>
      <c r="AI20" s="75" t="s">
        <v>95</v>
      </c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57">
        <v>788500</v>
      </c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61">
        <v>793963.45</v>
      </c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57">
        <f t="shared" si="0"/>
        <v>-5463.449999999953</v>
      </c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8"/>
    </row>
    <row r="21" spans="1:110" ht="104.25" customHeight="1">
      <c r="A21" s="62" t="s">
        <v>37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3"/>
      <c r="AC21" s="50" t="s">
        <v>4</v>
      </c>
      <c r="AD21" s="51"/>
      <c r="AE21" s="51"/>
      <c r="AF21" s="51"/>
      <c r="AG21" s="51"/>
      <c r="AH21" s="51"/>
      <c r="AI21" s="75" t="s">
        <v>95</v>
      </c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57">
        <v>788500</v>
      </c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61">
        <v>793562.43</v>
      </c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57">
        <f>SUM(BC21-BW21)</f>
        <v>-5062.430000000051</v>
      </c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8"/>
    </row>
    <row r="22" spans="1:110" ht="105.75" customHeight="1" thickBot="1">
      <c r="A22" s="62" t="s">
        <v>37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3"/>
      <c r="AC22" s="50" t="s">
        <v>4</v>
      </c>
      <c r="AD22" s="51"/>
      <c r="AE22" s="51"/>
      <c r="AF22" s="51"/>
      <c r="AG22" s="51"/>
      <c r="AH22" s="51"/>
      <c r="AI22" s="75" t="s">
        <v>96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57">
        <v>0</v>
      </c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61">
        <v>792791.11</v>
      </c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57">
        <f t="shared" si="0"/>
        <v>-792791.11</v>
      </c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8"/>
    </row>
    <row r="23" spans="1:110" ht="105.75" customHeight="1">
      <c r="A23" s="62" t="s">
        <v>81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3"/>
      <c r="AC23" s="52" t="s">
        <v>4</v>
      </c>
      <c r="AD23" s="53"/>
      <c r="AE23" s="53"/>
      <c r="AF23" s="53"/>
      <c r="AG23" s="53"/>
      <c r="AH23" s="53"/>
      <c r="AI23" s="75" t="s">
        <v>97</v>
      </c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57">
        <v>0</v>
      </c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61">
        <v>699.49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57">
        <f t="shared" si="0"/>
        <v>-699.49</v>
      </c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8"/>
    </row>
    <row r="24" spans="1:110" ht="139.5" customHeight="1">
      <c r="A24" s="62" t="s">
        <v>82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3"/>
      <c r="AC24" s="50" t="s">
        <v>4</v>
      </c>
      <c r="AD24" s="51"/>
      <c r="AE24" s="51"/>
      <c r="AF24" s="51"/>
      <c r="AG24" s="51"/>
      <c r="AH24" s="51"/>
      <c r="AI24" s="75" t="s">
        <v>98</v>
      </c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57">
        <v>0</v>
      </c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61">
        <v>71.81</v>
      </c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57">
        <f t="shared" si="0"/>
        <v>-71.81</v>
      </c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8"/>
    </row>
    <row r="25" spans="1:110" ht="139.5" customHeight="1" thickBot="1">
      <c r="A25" s="62" t="s">
        <v>176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3"/>
      <c r="AC25" s="50" t="s">
        <v>4</v>
      </c>
      <c r="AD25" s="51"/>
      <c r="AE25" s="51"/>
      <c r="AF25" s="51"/>
      <c r="AG25" s="51"/>
      <c r="AH25" s="51"/>
      <c r="AI25" s="75" t="s">
        <v>177</v>
      </c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57">
        <v>0</v>
      </c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61">
        <v>0.02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57">
        <f>SUM(BC25-BW25)</f>
        <v>-0.02</v>
      </c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8"/>
    </row>
    <row r="26" spans="1:110" ht="139.5" customHeight="1">
      <c r="A26" s="62" t="s">
        <v>83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3"/>
      <c r="AC26" s="52" t="s">
        <v>4</v>
      </c>
      <c r="AD26" s="53"/>
      <c r="AE26" s="53"/>
      <c r="AF26" s="53"/>
      <c r="AG26" s="53"/>
      <c r="AH26" s="53"/>
      <c r="AI26" s="75" t="s">
        <v>188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57">
        <v>2000</v>
      </c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61">
        <v>401.02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57">
        <f t="shared" si="0"/>
        <v>1598.98</v>
      </c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8"/>
    </row>
    <row r="27" spans="1:110" ht="139.5" customHeight="1" thickBot="1">
      <c r="A27" s="62" t="s">
        <v>83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3"/>
      <c r="AC27" s="50" t="s">
        <v>4</v>
      </c>
      <c r="AD27" s="51"/>
      <c r="AE27" s="51"/>
      <c r="AF27" s="51"/>
      <c r="AG27" s="51"/>
      <c r="AH27" s="51"/>
      <c r="AI27" s="75" t="s">
        <v>180</v>
      </c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57">
        <v>0</v>
      </c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61">
        <v>603.6</v>
      </c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57">
        <f t="shared" si="0"/>
        <v>-603.6</v>
      </c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8"/>
    </row>
    <row r="28" spans="1:110" ht="121.5" customHeight="1">
      <c r="A28" s="62" t="s">
        <v>81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3"/>
      <c r="AC28" s="52" t="s">
        <v>4</v>
      </c>
      <c r="AD28" s="53"/>
      <c r="AE28" s="53"/>
      <c r="AF28" s="53"/>
      <c r="AG28" s="53"/>
      <c r="AH28" s="53"/>
      <c r="AI28" s="75" t="s">
        <v>99</v>
      </c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57">
        <v>0</v>
      </c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61">
        <v>-202.58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57">
        <f t="shared" si="0"/>
        <v>202.58</v>
      </c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8"/>
    </row>
    <row r="29" spans="1:110" ht="23.25" customHeight="1" thickBot="1">
      <c r="A29" s="62" t="s">
        <v>38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3"/>
      <c r="AC29" s="50" t="s">
        <v>4</v>
      </c>
      <c r="AD29" s="51"/>
      <c r="AE29" s="51"/>
      <c r="AF29" s="51"/>
      <c r="AG29" s="51"/>
      <c r="AH29" s="51"/>
      <c r="AI29" s="75" t="s">
        <v>100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57">
        <v>220000</v>
      </c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61">
        <v>220449.08</v>
      </c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57">
        <f t="shared" si="0"/>
        <v>-449.0799999999872</v>
      </c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8"/>
    </row>
    <row r="30" spans="1:110" ht="48.75" customHeight="1">
      <c r="A30" s="62" t="s">
        <v>39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3"/>
      <c r="AC30" s="52" t="s">
        <v>4</v>
      </c>
      <c r="AD30" s="53"/>
      <c r="AE30" s="53"/>
      <c r="AF30" s="53"/>
      <c r="AG30" s="53"/>
      <c r="AH30" s="53"/>
      <c r="AI30" s="75" t="s">
        <v>175</v>
      </c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57">
        <v>170000</v>
      </c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61">
        <v>170071.7</v>
      </c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57">
        <f t="shared" si="0"/>
        <v>-71.70000000001164</v>
      </c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8"/>
    </row>
    <row r="31" spans="1:110" ht="46.5" customHeight="1">
      <c r="A31" s="62" t="s">
        <v>39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3"/>
      <c r="AC31" s="50" t="s">
        <v>4</v>
      </c>
      <c r="AD31" s="51"/>
      <c r="AE31" s="51"/>
      <c r="AF31" s="51"/>
      <c r="AG31" s="51"/>
      <c r="AH31" s="51"/>
      <c r="AI31" s="75" t="s">
        <v>189</v>
      </c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57">
        <v>160200</v>
      </c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61">
        <v>142184.31</v>
      </c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57">
        <f t="shared" si="0"/>
        <v>18015.690000000002</v>
      </c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8"/>
    </row>
    <row r="32" spans="1:110" ht="46.5" customHeight="1" thickBot="1">
      <c r="A32" s="62" t="s">
        <v>39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3"/>
      <c r="AC32" s="50" t="s">
        <v>4</v>
      </c>
      <c r="AD32" s="51"/>
      <c r="AE32" s="51"/>
      <c r="AF32" s="51"/>
      <c r="AG32" s="51"/>
      <c r="AH32" s="51"/>
      <c r="AI32" s="75" t="s">
        <v>101</v>
      </c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57">
        <v>0</v>
      </c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61">
        <v>141011.38</v>
      </c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57">
        <f>SUM(BC32-BW32)</f>
        <v>-141011.38</v>
      </c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8"/>
    </row>
    <row r="33" spans="1:110" ht="80.25" customHeight="1">
      <c r="A33" s="62" t="s">
        <v>41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3"/>
      <c r="AC33" s="52" t="s">
        <v>4</v>
      </c>
      <c r="AD33" s="53"/>
      <c r="AE33" s="53"/>
      <c r="AF33" s="53"/>
      <c r="AG33" s="53"/>
      <c r="AH33" s="53"/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57">
        <v>0</v>
      </c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61">
        <v>1035.68</v>
      </c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57">
        <f t="shared" si="0"/>
        <v>-1035.68</v>
      </c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8"/>
    </row>
    <row r="34" spans="1:110" ht="80.25" customHeight="1" thickBot="1">
      <c r="A34" s="62" t="s">
        <v>84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3"/>
      <c r="AC34" s="50" t="s">
        <v>4</v>
      </c>
      <c r="AD34" s="51"/>
      <c r="AE34" s="51"/>
      <c r="AF34" s="51"/>
      <c r="AG34" s="51"/>
      <c r="AH34" s="51"/>
      <c r="AI34" s="75" t="s">
        <v>103</v>
      </c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57">
        <v>0</v>
      </c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61">
        <v>137.25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57">
        <f t="shared" si="0"/>
        <v>-137.25</v>
      </c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8"/>
    </row>
    <row r="35" spans="1:110" ht="69" customHeight="1">
      <c r="A35" s="62" t="s">
        <v>40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3"/>
      <c r="AC35" s="52" t="s">
        <v>4</v>
      </c>
      <c r="AD35" s="53"/>
      <c r="AE35" s="53"/>
      <c r="AF35" s="53"/>
      <c r="AG35" s="53"/>
      <c r="AH35" s="53"/>
      <c r="AI35" s="75" t="s">
        <v>104</v>
      </c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57">
        <v>9800</v>
      </c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61">
        <v>27887.39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57">
        <f t="shared" si="0"/>
        <v>-18087.39</v>
      </c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8"/>
    </row>
    <row r="36" spans="1:110" ht="69" customHeight="1" thickBot="1">
      <c r="A36" s="62" t="s">
        <v>40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3"/>
      <c r="AC36" s="50" t="s">
        <v>4</v>
      </c>
      <c r="AD36" s="51"/>
      <c r="AE36" s="51"/>
      <c r="AF36" s="51"/>
      <c r="AG36" s="51"/>
      <c r="AH36" s="51"/>
      <c r="AI36" s="75" t="s">
        <v>105</v>
      </c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57">
        <v>0</v>
      </c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61">
        <v>27840.08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57">
        <f t="shared" si="0"/>
        <v>-27840.08</v>
      </c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8"/>
    </row>
    <row r="37" spans="1:110" ht="69" customHeight="1">
      <c r="A37" s="62" t="s">
        <v>41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3"/>
      <c r="AC37" s="52" t="s">
        <v>4</v>
      </c>
      <c r="AD37" s="53"/>
      <c r="AE37" s="53"/>
      <c r="AF37" s="53"/>
      <c r="AG37" s="53"/>
      <c r="AH37" s="53"/>
      <c r="AI37" s="75" t="s">
        <v>106</v>
      </c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57">
        <v>0</v>
      </c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61">
        <v>24.81</v>
      </c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57">
        <f t="shared" si="0"/>
        <v>-24.81</v>
      </c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8"/>
    </row>
    <row r="38" spans="1:110" ht="69" customHeight="1" thickBot="1">
      <c r="A38" s="62" t="s">
        <v>84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3"/>
      <c r="AC38" s="50" t="s">
        <v>4</v>
      </c>
      <c r="AD38" s="51"/>
      <c r="AE38" s="51"/>
      <c r="AF38" s="51"/>
      <c r="AG38" s="51"/>
      <c r="AH38" s="51"/>
      <c r="AI38" s="75" t="s">
        <v>107</v>
      </c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57">
        <v>0</v>
      </c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61">
        <v>22.5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57">
        <f t="shared" si="0"/>
        <v>-22.5</v>
      </c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8"/>
    </row>
    <row r="39" spans="1:110" ht="24" customHeight="1">
      <c r="A39" s="62" t="s">
        <v>42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3"/>
      <c r="AC39" s="52" t="s">
        <v>4</v>
      </c>
      <c r="AD39" s="53"/>
      <c r="AE39" s="53"/>
      <c r="AF39" s="53"/>
      <c r="AG39" s="53"/>
      <c r="AH39" s="53"/>
      <c r="AI39" s="75" t="s">
        <v>108</v>
      </c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57">
        <v>50000</v>
      </c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61">
        <v>50377.38</v>
      </c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57">
        <f t="shared" si="0"/>
        <v>-377.3799999999974</v>
      </c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8"/>
    </row>
    <row r="40" spans="1:110" ht="24" customHeight="1" thickBot="1">
      <c r="A40" s="62" t="s">
        <v>42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3"/>
      <c r="AC40" s="50" t="s">
        <v>4</v>
      </c>
      <c r="AD40" s="51"/>
      <c r="AE40" s="51"/>
      <c r="AF40" s="51"/>
      <c r="AG40" s="51"/>
      <c r="AH40" s="51"/>
      <c r="AI40" s="75" t="s">
        <v>109</v>
      </c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57">
        <v>0</v>
      </c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61">
        <v>49535.55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57">
        <f t="shared" si="0"/>
        <v>-49535.55</v>
      </c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8"/>
    </row>
    <row r="41" spans="1:110" ht="24" customHeight="1">
      <c r="A41" s="62" t="s">
        <v>85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3"/>
      <c r="AC41" s="52" t="s">
        <v>4</v>
      </c>
      <c r="AD41" s="53"/>
      <c r="AE41" s="53"/>
      <c r="AF41" s="53"/>
      <c r="AG41" s="53"/>
      <c r="AH41" s="53"/>
      <c r="AI41" s="75" t="s">
        <v>178</v>
      </c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57">
        <v>0</v>
      </c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61">
        <v>751.83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57">
        <f t="shared" si="0"/>
        <v>-751.83</v>
      </c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8"/>
    </row>
    <row r="42" spans="1:110" ht="12.75" thickBot="1">
      <c r="A42" s="62" t="s">
        <v>43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3"/>
      <c r="AC42" s="50" t="s">
        <v>4</v>
      </c>
      <c r="AD42" s="51"/>
      <c r="AE42" s="51"/>
      <c r="AF42" s="51"/>
      <c r="AG42" s="51"/>
      <c r="AH42" s="51"/>
      <c r="AI42" s="75" t="s">
        <v>110</v>
      </c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57">
        <v>2693000</v>
      </c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61">
        <v>2799200.56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57">
        <f t="shared" si="0"/>
        <v>-106200.56000000006</v>
      </c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8"/>
    </row>
    <row r="43" spans="1:110" ht="21" customHeight="1">
      <c r="A43" s="62" t="s">
        <v>44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3"/>
      <c r="AC43" s="52" t="s">
        <v>4</v>
      </c>
      <c r="AD43" s="53"/>
      <c r="AE43" s="53"/>
      <c r="AF43" s="53"/>
      <c r="AG43" s="53"/>
      <c r="AH43" s="53"/>
      <c r="AI43" s="75" t="s">
        <v>111</v>
      </c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57">
        <v>178100</v>
      </c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61">
        <v>174284.87</v>
      </c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57">
        <f t="shared" si="0"/>
        <v>3815.1300000000047</v>
      </c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8"/>
    </row>
    <row r="44" spans="1:110" s="9" customFormat="1" ht="67.5" customHeight="1" thickBot="1">
      <c r="A44" s="62" t="s">
        <v>45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3"/>
      <c r="AC44" s="50" t="s">
        <v>4</v>
      </c>
      <c r="AD44" s="51"/>
      <c r="AE44" s="51"/>
      <c r="AF44" s="51"/>
      <c r="AG44" s="51"/>
      <c r="AH44" s="51"/>
      <c r="AI44" s="75" t="s">
        <v>112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57">
        <v>178100</v>
      </c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61">
        <v>174284.87</v>
      </c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57">
        <f t="shared" si="0"/>
        <v>3815.1300000000047</v>
      </c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8"/>
    </row>
    <row r="45" spans="1:110" ht="40.5" customHeight="1">
      <c r="A45" s="62" t="s">
        <v>46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52" t="s">
        <v>4</v>
      </c>
      <c r="AD45" s="53"/>
      <c r="AE45" s="53"/>
      <c r="AF45" s="53"/>
      <c r="AG45" s="53"/>
      <c r="AH45" s="53"/>
      <c r="AI45" s="75" t="s">
        <v>157</v>
      </c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57">
        <v>0</v>
      </c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61">
        <v>171095.01</v>
      </c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57">
        <f t="shared" si="0"/>
        <v>-171095.01</v>
      </c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8"/>
    </row>
    <row r="46" spans="1:110" ht="39.75" customHeight="1" thickBot="1">
      <c r="A46" s="62" t="s">
        <v>47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50" t="s">
        <v>4</v>
      </c>
      <c r="AD46" s="51"/>
      <c r="AE46" s="51"/>
      <c r="AF46" s="51"/>
      <c r="AG46" s="51"/>
      <c r="AH46" s="51"/>
      <c r="AI46" s="75" t="s">
        <v>170</v>
      </c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57">
        <v>0</v>
      </c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61">
        <v>3189.86</v>
      </c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57">
        <f t="shared" si="0"/>
        <v>-3189.86</v>
      </c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8"/>
    </row>
    <row r="47" spans="1:110" ht="12">
      <c r="A47" s="67" t="s">
        <v>48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  <c r="AC47" s="52" t="s">
        <v>4</v>
      </c>
      <c r="AD47" s="53"/>
      <c r="AE47" s="53"/>
      <c r="AF47" s="53"/>
      <c r="AG47" s="53"/>
      <c r="AH47" s="53"/>
      <c r="AI47" s="51" t="s">
        <v>113</v>
      </c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7">
        <v>177700</v>
      </c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61">
        <v>189632.55</v>
      </c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57">
        <f t="shared" si="0"/>
        <v>-11932.549999999988</v>
      </c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8"/>
    </row>
    <row r="48" spans="1:110" ht="27" customHeight="1" thickBot="1">
      <c r="A48" s="62" t="s">
        <v>49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50" t="s">
        <v>4</v>
      </c>
      <c r="AD48" s="51"/>
      <c r="AE48" s="51"/>
      <c r="AF48" s="51"/>
      <c r="AG48" s="51"/>
      <c r="AH48" s="51"/>
      <c r="AI48" s="51" t="s">
        <v>114</v>
      </c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7">
        <v>92900</v>
      </c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61">
        <v>104487.83</v>
      </c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57">
        <f t="shared" si="0"/>
        <v>-11587.830000000002</v>
      </c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8"/>
    </row>
    <row r="49" spans="1:110" ht="26.25" customHeight="1">
      <c r="A49" s="62" t="s">
        <v>49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52" t="s">
        <v>4</v>
      </c>
      <c r="AD49" s="53"/>
      <c r="AE49" s="53"/>
      <c r="AF49" s="53"/>
      <c r="AG49" s="53"/>
      <c r="AH49" s="53"/>
      <c r="AI49" s="51" t="s">
        <v>115</v>
      </c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7">
        <v>0</v>
      </c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61">
        <v>103403.94</v>
      </c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57">
        <f t="shared" si="0"/>
        <v>-103403.94</v>
      </c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8"/>
    </row>
    <row r="50" spans="1:110" ht="29.25" customHeight="1">
      <c r="A50" s="62" t="s">
        <v>86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0" t="s">
        <v>4</v>
      </c>
      <c r="AD50" s="51"/>
      <c r="AE50" s="51"/>
      <c r="AF50" s="51"/>
      <c r="AG50" s="51"/>
      <c r="AH50" s="51"/>
      <c r="AI50" s="51" t="s">
        <v>116</v>
      </c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7">
        <v>0</v>
      </c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61">
        <v>71.38</v>
      </c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57">
        <f t="shared" si="0"/>
        <v>-71.38</v>
      </c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8"/>
    </row>
    <row r="51" spans="1:110" ht="29.25" customHeight="1">
      <c r="A51" s="62" t="s">
        <v>190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50" t="s">
        <v>4</v>
      </c>
      <c r="AD51" s="51"/>
      <c r="AE51" s="51"/>
      <c r="AF51" s="51"/>
      <c r="AG51" s="51"/>
      <c r="AH51" s="51"/>
      <c r="AI51" s="51" t="s">
        <v>191</v>
      </c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7">
        <v>0</v>
      </c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61">
        <v>1012.51</v>
      </c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57">
        <f>SUM(BC51-BW51)</f>
        <v>-1012.51</v>
      </c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8"/>
    </row>
    <row r="52" spans="1:110" ht="36.75" customHeight="1" thickBot="1">
      <c r="A52" s="62" t="s">
        <v>185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50" t="s">
        <v>4</v>
      </c>
      <c r="AD52" s="51"/>
      <c r="AE52" s="51"/>
      <c r="AF52" s="51"/>
      <c r="AG52" s="51"/>
      <c r="AH52" s="51"/>
      <c r="AI52" s="51" t="s">
        <v>179</v>
      </c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7">
        <v>0</v>
      </c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61">
        <v>0</v>
      </c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57">
        <f>SUM(BC52-BW52)</f>
        <v>0</v>
      </c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8"/>
    </row>
    <row r="53" spans="1:110" ht="24.75" customHeight="1">
      <c r="A53" s="62" t="s">
        <v>50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3"/>
      <c r="AC53" s="52" t="s">
        <v>4</v>
      </c>
      <c r="AD53" s="53"/>
      <c r="AE53" s="53"/>
      <c r="AF53" s="53"/>
      <c r="AG53" s="53"/>
      <c r="AH53" s="53"/>
      <c r="AI53" s="51" t="s">
        <v>117</v>
      </c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7">
        <v>84800</v>
      </c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61">
        <v>85144.72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57">
        <f t="shared" si="0"/>
        <v>-344.72000000000116</v>
      </c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8"/>
    </row>
    <row r="54" spans="1:110" ht="23.25" customHeight="1" thickBot="1">
      <c r="A54" s="62" t="s">
        <v>50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3"/>
      <c r="AC54" s="50" t="s">
        <v>4</v>
      </c>
      <c r="AD54" s="51"/>
      <c r="AE54" s="51"/>
      <c r="AF54" s="51"/>
      <c r="AG54" s="51"/>
      <c r="AH54" s="51"/>
      <c r="AI54" s="51" t="s">
        <v>118</v>
      </c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7">
        <v>0</v>
      </c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61">
        <v>80801.1</v>
      </c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57">
        <f t="shared" si="0"/>
        <v>-80801.1</v>
      </c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8"/>
    </row>
    <row r="55" spans="1:110" ht="24" customHeight="1">
      <c r="A55" s="62" t="s">
        <v>51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3"/>
      <c r="AC55" s="52" t="s">
        <v>4</v>
      </c>
      <c r="AD55" s="53"/>
      <c r="AE55" s="53"/>
      <c r="AF55" s="53"/>
      <c r="AG55" s="53"/>
      <c r="AH55" s="53"/>
      <c r="AI55" s="51" t="s">
        <v>119</v>
      </c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7">
        <v>0</v>
      </c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61">
        <v>4343.62</v>
      </c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57">
        <f t="shared" si="0"/>
        <v>-4343.62</v>
      </c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8"/>
    </row>
    <row r="56" spans="1:110" ht="12.75" thickBot="1">
      <c r="A56" s="67" t="s">
        <v>52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8"/>
      <c r="AC56" s="50" t="s">
        <v>4</v>
      </c>
      <c r="AD56" s="51"/>
      <c r="AE56" s="51"/>
      <c r="AF56" s="51"/>
      <c r="AG56" s="51"/>
      <c r="AH56" s="51"/>
      <c r="AI56" s="51" t="s">
        <v>120</v>
      </c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7">
        <v>2337200</v>
      </c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61">
        <v>2435283.14</v>
      </c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57">
        <f t="shared" si="0"/>
        <v>-98083.14000000013</v>
      </c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8"/>
    </row>
    <row r="57" spans="1:110" ht="57.75" customHeight="1">
      <c r="A57" s="62" t="s">
        <v>53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3"/>
      <c r="AC57" s="52" t="s">
        <v>4</v>
      </c>
      <c r="AD57" s="53"/>
      <c r="AE57" s="53"/>
      <c r="AF57" s="53"/>
      <c r="AG57" s="53"/>
      <c r="AH57" s="53"/>
      <c r="AI57" s="51" t="s">
        <v>121</v>
      </c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7">
        <v>1960900</v>
      </c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61">
        <v>2057330.1</v>
      </c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57">
        <f t="shared" si="0"/>
        <v>-96430.1000000001</v>
      </c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8"/>
    </row>
    <row r="58" spans="1:110" ht="97.5" customHeight="1" thickBot="1">
      <c r="A58" s="65" t="s">
        <v>54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6"/>
      <c r="AC58" s="50" t="s">
        <v>4</v>
      </c>
      <c r="AD58" s="51"/>
      <c r="AE58" s="51"/>
      <c r="AF58" s="51"/>
      <c r="AG58" s="51"/>
      <c r="AH58" s="51"/>
      <c r="AI58" s="51" t="s">
        <v>122</v>
      </c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64">
        <v>1960900</v>
      </c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1">
        <v>2057330.1</v>
      </c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57">
        <f t="shared" si="0"/>
        <v>-96430.1000000001</v>
      </c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8"/>
    </row>
    <row r="59" spans="1:110" ht="95.25" customHeight="1" thickBot="1">
      <c r="A59" s="48" t="s">
        <v>54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9"/>
      <c r="AC59" s="52" t="s">
        <v>4</v>
      </c>
      <c r="AD59" s="53"/>
      <c r="AE59" s="53"/>
      <c r="AF59" s="53"/>
      <c r="AG59" s="53"/>
      <c r="AH59" s="53"/>
      <c r="AI59" s="51" t="s">
        <v>123</v>
      </c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64">
        <v>0</v>
      </c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1">
        <v>1949910</v>
      </c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57">
        <f t="shared" si="0"/>
        <v>-1949910</v>
      </c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8"/>
    </row>
    <row r="60" spans="1:110" ht="105" customHeight="1" thickBot="1">
      <c r="A60" s="48" t="s">
        <v>55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9"/>
      <c r="AC60" s="50" t="s">
        <v>4</v>
      </c>
      <c r="AD60" s="51"/>
      <c r="AE60" s="51"/>
      <c r="AF60" s="51"/>
      <c r="AG60" s="51"/>
      <c r="AH60" s="51"/>
      <c r="AI60" s="51" t="s">
        <v>124</v>
      </c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64">
        <v>0</v>
      </c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104">
        <v>84590.19</v>
      </c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57">
        <f t="shared" si="0"/>
        <v>-84590.19</v>
      </c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8"/>
    </row>
    <row r="61" spans="1:110" ht="105" customHeight="1" thickBot="1">
      <c r="A61" s="48" t="s">
        <v>171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9"/>
      <c r="AC61" s="50" t="s">
        <v>4</v>
      </c>
      <c r="AD61" s="51"/>
      <c r="AE61" s="51"/>
      <c r="AF61" s="51"/>
      <c r="AG61" s="51"/>
      <c r="AH61" s="51"/>
      <c r="AI61" s="51" t="s">
        <v>172</v>
      </c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64">
        <v>0</v>
      </c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104">
        <v>22829.91</v>
      </c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57">
        <f>SUM(BC61-BW61)</f>
        <v>-22829.91</v>
      </c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8"/>
    </row>
    <row r="62" spans="1:110" ht="93.75" customHeight="1" thickBot="1">
      <c r="A62" s="59" t="s">
        <v>56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60"/>
      <c r="AC62" s="52" t="s">
        <v>4</v>
      </c>
      <c r="AD62" s="53"/>
      <c r="AE62" s="53"/>
      <c r="AF62" s="53"/>
      <c r="AG62" s="53"/>
      <c r="AH62" s="53"/>
      <c r="AI62" s="51" t="s">
        <v>125</v>
      </c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64">
        <v>376300</v>
      </c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104">
        <v>377953.04</v>
      </c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57">
        <f t="shared" si="0"/>
        <v>-1653.039999999979</v>
      </c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8"/>
    </row>
    <row r="63" spans="1:110" ht="100.5" customHeight="1" thickBot="1">
      <c r="A63" s="48" t="s">
        <v>56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9"/>
      <c r="AC63" s="50" t="s">
        <v>4</v>
      </c>
      <c r="AD63" s="51"/>
      <c r="AE63" s="51"/>
      <c r="AF63" s="51"/>
      <c r="AG63" s="51"/>
      <c r="AH63" s="51"/>
      <c r="AI63" s="51" t="s">
        <v>126</v>
      </c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45">
        <v>376300</v>
      </c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7"/>
      <c r="BW63" s="54">
        <v>377953.04</v>
      </c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6"/>
      <c r="CO63" s="57">
        <f t="shared" si="0"/>
        <v>-1653.039999999979</v>
      </c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8"/>
    </row>
    <row r="64" spans="1:110" ht="93" customHeight="1" thickBot="1">
      <c r="A64" s="48" t="s">
        <v>56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9"/>
      <c r="AC64" s="52" t="s">
        <v>4</v>
      </c>
      <c r="AD64" s="53"/>
      <c r="AE64" s="53"/>
      <c r="AF64" s="53"/>
      <c r="AG64" s="53"/>
      <c r="AH64" s="53"/>
      <c r="AI64" s="51" t="s">
        <v>127</v>
      </c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45">
        <v>0</v>
      </c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7"/>
      <c r="BW64" s="54">
        <v>370567.2</v>
      </c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6"/>
      <c r="CO64" s="57">
        <f t="shared" si="0"/>
        <v>-370567.2</v>
      </c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8"/>
    </row>
    <row r="65" spans="1:110" ht="104.25" customHeight="1" thickBot="1">
      <c r="A65" s="48" t="s">
        <v>57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9"/>
      <c r="AC65" s="50" t="s">
        <v>4</v>
      </c>
      <c r="AD65" s="51"/>
      <c r="AE65" s="51"/>
      <c r="AF65" s="51"/>
      <c r="AG65" s="51"/>
      <c r="AH65" s="51"/>
      <c r="AI65" s="51" t="s">
        <v>128</v>
      </c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45">
        <v>0</v>
      </c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7"/>
      <c r="BW65" s="54">
        <v>1820.34</v>
      </c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6"/>
      <c r="CO65" s="57">
        <f t="shared" si="0"/>
        <v>-1820.34</v>
      </c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8"/>
    </row>
    <row r="66" spans="1:110" ht="104.25" customHeight="1" thickBot="1">
      <c r="A66" s="48" t="s">
        <v>192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9"/>
      <c r="AC66" s="50" t="s">
        <v>4</v>
      </c>
      <c r="AD66" s="51"/>
      <c r="AE66" s="51"/>
      <c r="AF66" s="51"/>
      <c r="AG66" s="51"/>
      <c r="AH66" s="51"/>
      <c r="AI66" s="51" t="s">
        <v>193</v>
      </c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45">
        <v>0</v>
      </c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7"/>
      <c r="BW66" s="54">
        <v>5565.5</v>
      </c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6"/>
      <c r="CO66" s="57">
        <f>SUM(BC66-BW66)</f>
        <v>-5565.5</v>
      </c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8"/>
    </row>
    <row r="67" spans="1:110" ht="12.75" thickBot="1">
      <c r="A67" s="59" t="s">
        <v>58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60"/>
      <c r="AC67" s="52" t="s">
        <v>4</v>
      </c>
      <c r="AD67" s="53"/>
      <c r="AE67" s="53"/>
      <c r="AF67" s="53"/>
      <c r="AG67" s="53"/>
      <c r="AH67" s="53"/>
      <c r="AI67" s="42" t="s">
        <v>132</v>
      </c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4"/>
      <c r="BC67" s="45">
        <v>8000</v>
      </c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7"/>
      <c r="BW67" s="54">
        <v>16900</v>
      </c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6"/>
      <c r="CO67" s="57">
        <f t="shared" si="0"/>
        <v>-8900</v>
      </c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8"/>
    </row>
    <row r="68" spans="1:110" ht="120" customHeight="1" thickBot="1">
      <c r="A68" s="48" t="s">
        <v>59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9"/>
      <c r="AC68" s="50" t="s">
        <v>4</v>
      </c>
      <c r="AD68" s="51"/>
      <c r="AE68" s="51"/>
      <c r="AF68" s="51"/>
      <c r="AG68" s="51"/>
      <c r="AH68" s="51"/>
      <c r="AI68" s="42" t="s">
        <v>133</v>
      </c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4"/>
      <c r="BC68" s="45">
        <v>8000</v>
      </c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7"/>
      <c r="BW68" s="54">
        <v>16900</v>
      </c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6"/>
      <c r="CO68" s="57">
        <f t="shared" si="0"/>
        <v>-8900</v>
      </c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8"/>
    </row>
    <row r="69" spans="1:110" ht="120" customHeight="1" thickBot="1">
      <c r="A69" s="48" t="s">
        <v>59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9"/>
      <c r="AC69" s="52" t="s">
        <v>4</v>
      </c>
      <c r="AD69" s="53"/>
      <c r="AE69" s="53"/>
      <c r="AF69" s="53"/>
      <c r="AG69" s="53"/>
      <c r="AH69" s="53"/>
      <c r="AI69" s="42" t="s">
        <v>134</v>
      </c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4"/>
      <c r="BC69" s="45">
        <v>8000</v>
      </c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7"/>
      <c r="BW69" s="54">
        <v>16900</v>
      </c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6"/>
      <c r="CO69" s="57">
        <f t="shared" si="0"/>
        <v>-8900</v>
      </c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8"/>
    </row>
    <row r="70" spans="1:110" ht="52.5" customHeight="1" thickBot="1">
      <c r="A70" s="48" t="s">
        <v>87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9"/>
      <c r="AC70" s="50" t="s">
        <v>4</v>
      </c>
      <c r="AD70" s="51"/>
      <c r="AE70" s="51"/>
      <c r="AF70" s="51"/>
      <c r="AG70" s="51"/>
      <c r="AH70" s="51"/>
      <c r="AI70" s="42" t="s">
        <v>129</v>
      </c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4"/>
      <c r="BC70" s="45">
        <v>0</v>
      </c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7"/>
      <c r="BW70" s="54">
        <v>4609.59</v>
      </c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6"/>
      <c r="CO70" s="57">
        <f t="shared" si="0"/>
        <v>-4609.59</v>
      </c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8"/>
    </row>
    <row r="71" spans="1:110" ht="15.75" customHeight="1" thickBot="1">
      <c r="A71" s="48" t="s">
        <v>88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9"/>
      <c r="AC71" s="52" t="s">
        <v>4</v>
      </c>
      <c r="AD71" s="53"/>
      <c r="AE71" s="53"/>
      <c r="AF71" s="53"/>
      <c r="AG71" s="53"/>
      <c r="AH71" s="53"/>
      <c r="AI71" s="42" t="s">
        <v>130</v>
      </c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4"/>
      <c r="BC71" s="45">
        <v>0</v>
      </c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7"/>
      <c r="BW71" s="54">
        <v>4609.59</v>
      </c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6"/>
      <c r="CO71" s="57">
        <f t="shared" si="0"/>
        <v>-4609.59</v>
      </c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8"/>
    </row>
    <row r="72" spans="1:110" ht="37.5" customHeight="1" thickBot="1">
      <c r="A72" s="48" t="s">
        <v>89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9"/>
      <c r="AC72" s="50" t="s">
        <v>4</v>
      </c>
      <c r="AD72" s="51"/>
      <c r="AE72" s="51"/>
      <c r="AF72" s="51"/>
      <c r="AG72" s="51"/>
      <c r="AH72" s="51"/>
      <c r="AI72" s="42" t="s">
        <v>131</v>
      </c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4"/>
      <c r="BC72" s="45">
        <v>0</v>
      </c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7"/>
      <c r="BW72" s="54">
        <v>4609.59</v>
      </c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6"/>
      <c r="CO72" s="57">
        <f t="shared" si="0"/>
        <v>-4609.59</v>
      </c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8"/>
    </row>
    <row r="73" spans="1:110" ht="63.75" customHeight="1" thickBot="1">
      <c r="A73" s="48" t="s">
        <v>90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9"/>
      <c r="AC73" s="52" t="s">
        <v>4</v>
      </c>
      <c r="AD73" s="53"/>
      <c r="AE73" s="53"/>
      <c r="AF73" s="53"/>
      <c r="AG73" s="53"/>
      <c r="AH73" s="53"/>
      <c r="AI73" s="42" t="s">
        <v>135</v>
      </c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4"/>
      <c r="BC73" s="45">
        <v>0</v>
      </c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7"/>
      <c r="BW73" s="54">
        <v>1058.44</v>
      </c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6"/>
      <c r="CO73" s="57">
        <f t="shared" si="0"/>
        <v>-1058.44</v>
      </c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8"/>
    </row>
    <row r="74" spans="1:110" ht="62.25" customHeight="1" thickBot="1">
      <c r="A74" s="48" t="s">
        <v>466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9"/>
      <c r="AC74" s="50" t="s">
        <v>4</v>
      </c>
      <c r="AD74" s="51"/>
      <c r="AE74" s="51"/>
      <c r="AF74" s="51"/>
      <c r="AG74" s="51"/>
      <c r="AH74" s="51"/>
      <c r="AI74" s="42" t="s">
        <v>136</v>
      </c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4"/>
      <c r="BC74" s="45">
        <v>0</v>
      </c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7"/>
      <c r="BW74" s="54">
        <v>865.15</v>
      </c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6"/>
      <c r="CO74" s="57">
        <f t="shared" si="0"/>
        <v>-865.15</v>
      </c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8"/>
    </row>
    <row r="75" spans="1:110" ht="62.25" customHeight="1" thickBot="1">
      <c r="A75" s="48" t="s">
        <v>465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9"/>
      <c r="AC75" s="50" t="s">
        <v>4</v>
      </c>
      <c r="AD75" s="51"/>
      <c r="AE75" s="51"/>
      <c r="AF75" s="51"/>
      <c r="AG75" s="51"/>
      <c r="AH75" s="51"/>
      <c r="AI75" s="42" t="s">
        <v>136</v>
      </c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4"/>
      <c r="BC75" s="45">
        <v>0</v>
      </c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7"/>
      <c r="BW75" s="54">
        <v>2686</v>
      </c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6"/>
      <c r="CO75" s="57">
        <f>SUM(BC75-BW75)</f>
        <v>-2686</v>
      </c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8"/>
    </row>
    <row r="76" spans="1:110" ht="62.25" customHeight="1" thickBot="1">
      <c r="A76" s="59" t="s">
        <v>60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60"/>
      <c r="AC76" s="52" t="s">
        <v>4</v>
      </c>
      <c r="AD76" s="53"/>
      <c r="AE76" s="53"/>
      <c r="AF76" s="53"/>
      <c r="AG76" s="53"/>
      <c r="AH76" s="53"/>
      <c r="AI76" s="42" t="s">
        <v>137</v>
      </c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4"/>
      <c r="BC76" s="45">
        <v>304500</v>
      </c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7"/>
      <c r="BW76" s="54">
        <v>304264.84</v>
      </c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6"/>
      <c r="CO76" s="57">
        <f t="shared" si="0"/>
        <v>235.1599999999744</v>
      </c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8"/>
    </row>
    <row r="77" spans="1:110" ht="91.5" customHeight="1" thickBot="1">
      <c r="A77" s="48" t="s">
        <v>62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9"/>
      <c r="AC77" s="52" t="s">
        <v>4</v>
      </c>
      <c r="AD77" s="53"/>
      <c r="AE77" s="53"/>
      <c r="AF77" s="53"/>
      <c r="AG77" s="53"/>
      <c r="AH77" s="53"/>
      <c r="AI77" s="42" t="s">
        <v>138</v>
      </c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4"/>
      <c r="BC77" s="45">
        <v>304500</v>
      </c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7"/>
      <c r="BW77" s="54">
        <v>304264.84</v>
      </c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6"/>
      <c r="CO77" s="57">
        <f t="shared" si="0"/>
        <v>235.1599999999744</v>
      </c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8"/>
    </row>
    <row r="78" spans="1:110" ht="115.5" customHeight="1" thickBot="1">
      <c r="A78" s="48" t="s">
        <v>63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9"/>
      <c r="AC78" s="50" t="s">
        <v>4</v>
      </c>
      <c r="AD78" s="51"/>
      <c r="AE78" s="51"/>
      <c r="AF78" s="51"/>
      <c r="AG78" s="51"/>
      <c r="AH78" s="51"/>
      <c r="AI78" s="42" t="s">
        <v>139</v>
      </c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4"/>
      <c r="BC78" s="45">
        <v>304500</v>
      </c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7"/>
      <c r="BW78" s="54">
        <v>304264.84</v>
      </c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6"/>
      <c r="CO78" s="57">
        <f t="shared" si="0"/>
        <v>235.1599999999744</v>
      </c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8"/>
    </row>
    <row r="79" spans="1:110" ht="62.25" customHeight="1" thickBot="1">
      <c r="A79" s="59" t="s">
        <v>60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60"/>
      <c r="AC79" s="52" t="s">
        <v>4</v>
      </c>
      <c r="AD79" s="53"/>
      <c r="AE79" s="53"/>
      <c r="AF79" s="53"/>
      <c r="AG79" s="53"/>
      <c r="AH79" s="53"/>
      <c r="AI79" s="42" t="s">
        <v>158</v>
      </c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4"/>
      <c r="BC79" s="45">
        <v>108500</v>
      </c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7"/>
      <c r="BW79" s="54">
        <v>129634.22</v>
      </c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6"/>
      <c r="CO79" s="57">
        <f t="shared" si="0"/>
        <v>-21134.22</v>
      </c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8"/>
    </row>
    <row r="80" spans="1:110" ht="118.5" customHeight="1" thickBot="1">
      <c r="A80" s="48" t="s">
        <v>61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9"/>
      <c r="AC80" s="50" t="s">
        <v>4</v>
      </c>
      <c r="AD80" s="51"/>
      <c r="AE80" s="51"/>
      <c r="AF80" s="51"/>
      <c r="AG80" s="51"/>
      <c r="AH80" s="51"/>
      <c r="AI80" s="42" t="s">
        <v>159</v>
      </c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4"/>
      <c r="BC80" s="45">
        <v>108500</v>
      </c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7"/>
      <c r="BW80" s="54">
        <v>129634.22</v>
      </c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6"/>
      <c r="CO80" s="57">
        <f t="shared" si="0"/>
        <v>-21134.22</v>
      </c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8"/>
    </row>
    <row r="81" spans="1:110" ht="118.5" customHeight="1" thickBot="1">
      <c r="A81" s="48" t="s">
        <v>64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9"/>
      <c r="AC81" s="52" t="s">
        <v>4</v>
      </c>
      <c r="AD81" s="53"/>
      <c r="AE81" s="53"/>
      <c r="AF81" s="53"/>
      <c r="AG81" s="53"/>
      <c r="AH81" s="53"/>
      <c r="AI81" s="42" t="s">
        <v>140</v>
      </c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4"/>
      <c r="BC81" s="45">
        <v>108500</v>
      </c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7"/>
      <c r="BW81" s="54">
        <v>129634.22</v>
      </c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6"/>
      <c r="CO81" s="57">
        <f t="shared" si="0"/>
        <v>-21134.22</v>
      </c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8"/>
    </row>
    <row r="82" spans="1:110" ht="118.5" customHeight="1" thickBot="1">
      <c r="A82" s="48" t="s">
        <v>64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9"/>
      <c r="AC82" s="50" t="s">
        <v>4</v>
      </c>
      <c r="AD82" s="51"/>
      <c r="AE82" s="51"/>
      <c r="AF82" s="51"/>
      <c r="AG82" s="51"/>
      <c r="AH82" s="51"/>
      <c r="AI82" s="42" t="s">
        <v>141</v>
      </c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4"/>
      <c r="BC82" s="45">
        <v>108500</v>
      </c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7"/>
      <c r="BW82" s="54">
        <v>129634.22</v>
      </c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6"/>
      <c r="CO82" s="57">
        <f t="shared" si="0"/>
        <v>-21134.22</v>
      </c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8"/>
    </row>
    <row r="83" spans="1:110" ht="45.75" customHeight="1" thickBot="1">
      <c r="A83" s="48" t="s">
        <v>65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9"/>
      <c r="AC83" s="52" t="s">
        <v>4</v>
      </c>
      <c r="AD83" s="53"/>
      <c r="AE83" s="53"/>
      <c r="AF83" s="53"/>
      <c r="AG83" s="53"/>
      <c r="AH83" s="53"/>
      <c r="AI83" s="42" t="s">
        <v>142</v>
      </c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4"/>
      <c r="BC83" s="45">
        <v>344700</v>
      </c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7"/>
      <c r="BW83" s="54">
        <v>458121.19</v>
      </c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6"/>
      <c r="CO83" s="57">
        <f t="shared" si="0"/>
        <v>-113421.19</v>
      </c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8"/>
    </row>
    <row r="84" spans="1:110" ht="69.75" customHeight="1" thickBot="1">
      <c r="A84" s="48" t="s">
        <v>66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9"/>
      <c r="AC84" s="50" t="s">
        <v>4</v>
      </c>
      <c r="AD84" s="51"/>
      <c r="AE84" s="51"/>
      <c r="AF84" s="51"/>
      <c r="AG84" s="51"/>
      <c r="AH84" s="51"/>
      <c r="AI84" s="42" t="s">
        <v>143</v>
      </c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4"/>
      <c r="BC84" s="45">
        <v>344700</v>
      </c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7"/>
      <c r="BW84" s="54">
        <v>458121.19</v>
      </c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6"/>
      <c r="CO84" s="57">
        <f t="shared" si="0"/>
        <v>-113421.19</v>
      </c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8"/>
    </row>
    <row r="85" spans="1:110" ht="66" customHeight="1" thickBot="1">
      <c r="A85" s="48" t="s">
        <v>67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9"/>
      <c r="AC85" s="52" t="s">
        <v>4</v>
      </c>
      <c r="AD85" s="53"/>
      <c r="AE85" s="53"/>
      <c r="AF85" s="53"/>
      <c r="AG85" s="53"/>
      <c r="AH85" s="53"/>
      <c r="AI85" s="42" t="s">
        <v>144</v>
      </c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4"/>
      <c r="BC85" s="45">
        <v>344700</v>
      </c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7"/>
      <c r="BW85" s="54">
        <v>458121.19</v>
      </c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6"/>
      <c r="CO85" s="57">
        <f t="shared" si="0"/>
        <v>-113421.19</v>
      </c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8"/>
    </row>
    <row r="86" spans="1:110" ht="12.75" thickBot="1">
      <c r="A86" s="48" t="s">
        <v>68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9"/>
      <c r="AC86" s="50" t="s">
        <v>4</v>
      </c>
      <c r="AD86" s="51"/>
      <c r="AE86" s="51"/>
      <c r="AF86" s="51"/>
      <c r="AG86" s="51"/>
      <c r="AH86" s="51"/>
      <c r="AI86" s="42" t="s">
        <v>145</v>
      </c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4"/>
      <c r="BC86" s="45">
        <v>0</v>
      </c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7"/>
      <c r="BW86" s="54">
        <v>3000</v>
      </c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6"/>
      <c r="CO86" s="57">
        <f t="shared" si="0"/>
        <v>-3000</v>
      </c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8"/>
    </row>
    <row r="87" spans="1:110" ht="15.75" customHeight="1" thickBot="1">
      <c r="A87" s="48" t="s">
        <v>69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9"/>
      <c r="AC87" s="52" t="s">
        <v>4</v>
      </c>
      <c r="AD87" s="53"/>
      <c r="AE87" s="53"/>
      <c r="AF87" s="53"/>
      <c r="AG87" s="53"/>
      <c r="AH87" s="53"/>
      <c r="AI87" s="42" t="s">
        <v>146</v>
      </c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4"/>
      <c r="BC87" s="45">
        <v>0</v>
      </c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7"/>
      <c r="BW87" s="54">
        <v>0</v>
      </c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6"/>
      <c r="CO87" s="57">
        <f t="shared" si="0"/>
        <v>0</v>
      </c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8"/>
    </row>
    <row r="88" spans="1:110" ht="34.5" customHeight="1" thickBot="1">
      <c r="A88" s="48" t="s">
        <v>70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9"/>
      <c r="AC88" s="50" t="s">
        <v>4</v>
      </c>
      <c r="AD88" s="51"/>
      <c r="AE88" s="51"/>
      <c r="AF88" s="51"/>
      <c r="AG88" s="51"/>
      <c r="AH88" s="51"/>
      <c r="AI88" s="42" t="s">
        <v>147</v>
      </c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4"/>
      <c r="BC88" s="45">
        <v>0</v>
      </c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7"/>
      <c r="BW88" s="54">
        <v>0</v>
      </c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6"/>
      <c r="CO88" s="57">
        <f t="shared" si="0"/>
        <v>0</v>
      </c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8"/>
    </row>
    <row r="89" spans="1:110" ht="11.25" customHeight="1" thickBot="1">
      <c r="A89" s="48" t="s">
        <v>91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9"/>
      <c r="AC89" s="52" t="s">
        <v>4</v>
      </c>
      <c r="AD89" s="53"/>
      <c r="AE89" s="53"/>
      <c r="AF89" s="53"/>
      <c r="AG89" s="53"/>
      <c r="AH89" s="53"/>
      <c r="AI89" s="42" t="s">
        <v>148</v>
      </c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4"/>
      <c r="BC89" s="45">
        <v>0</v>
      </c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7"/>
      <c r="BW89" s="54">
        <v>3000</v>
      </c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6"/>
      <c r="CO89" s="57">
        <f aca="true" t="shared" si="1" ref="CO89:CO105">SUM(BC89-BW89)</f>
        <v>-3000</v>
      </c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8"/>
    </row>
    <row r="90" spans="1:110" ht="31.5" customHeight="1" thickBot="1">
      <c r="A90" s="48" t="s">
        <v>92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9"/>
      <c r="AC90" s="50" t="s">
        <v>4</v>
      </c>
      <c r="AD90" s="51"/>
      <c r="AE90" s="51"/>
      <c r="AF90" s="51"/>
      <c r="AG90" s="51"/>
      <c r="AH90" s="51"/>
      <c r="AI90" s="42" t="s">
        <v>149</v>
      </c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4"/>
      <c r="BC90" s="45">
        <v>0</v>
      </c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7"/>
      <c r="BW90" s="54">
        <v>3000</v>
      </c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6"/>
      <c r="CO90" s="57">
        <f t="shared" si="1"/>
        <v>-3000</v>
      </c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8"/>
    </row>
    <row r="91" spans="1:110" ht="69" customHeight="1" thickBot="1">
      <c r="A91" s="48" t="s">
        <v>71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9"/>
      <c r="AC91" s="52" t="s">
        <v>4</v>
      </c>
      <c r="AD91" s="53"/>
      <c r="AE91" s="53"/>
      <c r="AF91" s="53"/>
      <c r="AG91" s="53"/>
      <c r="AH91" s="53"/>
      <c r="AI91" s="42" t="s">
        <v>150</v>
      </c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4"/>
      <c r="BC91" s="45">
        <v>-1786.68</v>
      </c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7"/>
      <c r="BW91" s="105">
        <v>-1786.68</v>
      </c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7"/>
      <c r="CO91" s="57">
        <f t="shared" si="1"/>
        <v>0</v>
      </c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8"/>
    </row>
    <row r="92" spans="1:110" ht="60.75" customHeight="1" thickBot="1">
      <c r="A92" s="48" t="s">
        <v>72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9"/>
      <c r="AC92" s="50" t="s">
        <v>4</v>
      </c>
      <c r="AD92" s="51"/>
      <c r="AE92" s="51"/>
      <c r="AF92" s="51"/>
      <c r="AG92" s="51"/>
      <c r="AH92" s="51"/>
      <c r="AI92" s="42" t="s">
        <v>169</v>
      </c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4"/>
      <c r="BC92" s="45">
        <v>-1786.68</v>
      </c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108">
        <v>-1786.68</v>
      </c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10"/>
      <c r="CO92" s="111">
        <f t="shared" si="1"/>
        <v>0</v>
      </c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8"/>
    </row>
    <row r="93" spans="1:110" ht="19.5" customHeight="1" thickBot="1">
      <c r="A93" s="48" t="s">
        <v>73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9"/>
      <c r="AC93" s="52" t="s">
        <v>4</v>
      </c>
      <c r="AD93" s="53"/>
      <c r="AE93" s="53"/>
      <c r="AF93" s="53"/>
      <c r="AG93" s="53"/>
      <c r="AH93" s="53"/>
      <c r="AI93" s="42" t="s">
        <v>151</v>
      </c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4"/>
      <c r="BC93" s="54">
        <v>2132100</v>
      </c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6"/>
      <c r="BW93" s="112">
        <v>2112664.57</v>
      </c>
      <c r="BX93" s="113"/>
      <c r="BY93" s="113"/>
      <c r="BZ93" s="113"/>
      <c r="CA93" s="113"/>
      <c r="CB93" s="113"/>
      <c r="CC93" s="113"/>
      <c r="CD93" s="113"/>
      <c r="CE93" s="113"/>
      <c r="CF93" s="113"/>
      <c r="CG93" s="113"/>
      <c r="CH93" s="113"/>
      <c r="CI93" s="113"/>
      <c r="CJ93" s="113"/>
      <c r="CK93" s="113"/>
      <c r="CL93" s="113"/>
      <c r="CM93" s="113"/>
      <c r="CN93" s="114"/>
      <c r="CO93" s="57">
        <f t="shared" si="1"/>
        <v>19435.430000000168</v>
      </c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8"/>
    </row>
    <row r="94" spans="1:110" ht="36" customHeight="1" thickBot="1">
      <c r="A94" s="48" t="s">
        <v>74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9"/>
      <c r="AC94" s="50" t="s">
        <v>4</v>
      </c>
      <c r="AD94" s="51"/>
      <c r="AE94" s="51"/>
      <c r="AF94" s="51"/>
      <c r="AG94" s="51"/>
      <c r="AH94" s="51"/>
      <c r="AI94" s="42" t="s">
        <v>152</v>
      </c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4"/>
      <c r="BC94" s="54">
        <v>2132100</v>
      </c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6"/>
      <c r="BW94" s="54">
        <v>2112664.57</v>
      </c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6"/>
      <c r="CO94" s="57">
        <f t="shared" si="1"/>
        <v>19435.430000000168</v>
      </c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8"/>
    </row>
    <row r="95" spans="1:110" ht="48" customHeight="1" thickBot="1">
      <c r="A95" s="48" t="s">
        <v>75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9"/>
      <c r="AC95" s="52" t="s">
        <v>4</v>
      </c>
      <c r="AD95" s="53"/>
      <c r="AE95" s="53"/>
      <c r="AF95" s="53"/>
      <c r="AG95" s="53"/>
      <c r="AH95" s="53"/>
      <c r="AI95" s="42" t="s">
        <v>153</v>
      </c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4"/>
      <c r="BC95" s="54">
        <v>1043700</v>
      </c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6"/>
      <c r="BW95" s="54">
        <v>1043700</v>
      </c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6"/>
      <c r="CO95" s="57">
        <f t="shared" si="1"/>
        <v>0</v>
      </c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8"/>
    </row>
    <row r="96" spans="1:110" ht="28.5" customHeight="1" thickBot="1">
      <c r="A96" s="48" t="s">
        <v>76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9"/>
      <c r="AC96" s="50" t="s">
        <v>4</v>
      </c>
      <c r="AD96" s="51"/>
      <c r="AE96" s="51"/>
      <c r="AF96" s="51"/>
      <c r="AG96" s="51"/>
      <c r="AH96" s="51"/>
      <c r="AI96" s="42" t="s">
        <v>154</v>
      </c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4"/>
      <c r="BC96" s="54">
        <v>1043700</v>
      </c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6"/>
      <c r="BW96" s="54">
        <v>1043700</v>
      </c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6"/>
      <c r="CO96" s="57">
        <f t="shared" si="1"/>
        <v>0</v>
      </c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8"/>
    </row>
    <row r="97" spans="1:110" ht="42.75" customHeight="1" thickBot="1">
      <c r="A97" s="48" t="s">
        <v>77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9"/>
      <c r="AC97" s="52" t="s">
        <v>4</v>
      </c>
      <c r="AD97" s="53"/>
      <c r="AE97" s="53"/>
      <c r="AF97" s="53"/>
      <c r="AG97" s="53"/>
      <c r="AH97" s="53"/>
      <c r="AI97" s="42" t="s">
        <v>155</v>
      </c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4"/>
      <c r="BC97" s="54">
        <v>1043700</v>
      </c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6"/>
      <c r="BW97" s="54">
        <v>1043700</v>
      </c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6"/>
      <c r="CO97" s="57">
        <f t="shared" si="1"/>
        <v>0</v>
      </c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8"/>
    </row>
    <row r="98" spans="1:110" ht="38.25" customHeight="1" thickBot="1">
      <c r="A98" s="48" t="s">
        <v>78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9"/>
      <c r="AC98" s="50" t="s">
        <v>4</v>
      </c>
      <c r="AD98" s="51"/>
      <c r="AE98" s="51"/>
      <c r="AF98" s="51"/>
      <c r="AG98" s="51"/>
      <c r="AH98" s="51"/>
      <c r="AI98" s="42" t="s">
        <v>156</v>
      </c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4"/>
      <c r="BC98" s="54">
        <v>120600</v>
      </c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6"/>
      <c r="BW98" s="54">
        <v>120400</v>
      </c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6"/>
      <c r="CO98" s="57">
        <f t="shared" si="1"/>
        <v>200</v>
      </c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8"/>
    </row>
    <row r="99" spans="1:110" ht="57.75" customHeight="1" thickBot="1">
      <c r="A99" s="48" t="s">
        <v>162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9"/>
      <c r="AC99" s="52" t="s">
        <v>4</v>
      </c>
      <c r="AD99" s="53"/>
      <c r="AE99" s="53"/>
      <c r="AF99" s="53"/>
      <c r="AG99" s="53"/>
      <c r="AH99" s="53"/>
      <c r="AI99" s="42" t="s">
        <v>160</v>
      </c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4"/>
      <c r="BC99" s="54">
        <v>120400</v>
      </c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6"/>
      <c r="BW99" s="54">
        <v>120400</v>
      </c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6"/>
      <c r="CO99" s="57">
        <f t="shared" si="1"/>
        <v>0</v>
      </c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8"/>
    </row>
    <row r="100" spans="1:110" ht="69.75" customHeight="1" thickBot="1">
      <c r="A100" s="48" t="s">
        <v>162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9"/>
      <c r="AC100" s="50" t="s">
        <v>4</v>
      </c>
      <c r="AD100" s="51"/>
      <c r="AE100" s="51"/>
      <c r="AF100" s="51"/>
      <c r="AG100" s="51"/>
      <c r="AH100" s="51"/>
      <c r="AI100" s="42" t="s">
        <v>161</v>
      </c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4"/>
      <c r="BC100" s="54">
        <v>120400</v>
      </c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6"/>
      <c r="BW100" s="54">
        <v>120400</v>
      </c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6"/>
      <c r="CO100" s="57">
        <f t="shared" si="1"/>
        <v>0</v>
      </c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8"/>
    </row>
    <row r="101" spans="1:110" ht="27" customHeight="1" thickBot="1">
      <c r="A101" s="48" t="s">
        <v>181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9"/>
      <c r="AC101" s="50" t="s">
        <v>4</v>
      </c>
      <c r="AD101" s="51"/>
      <c r="AE101" s="51"/>
      <c r="AF101" s="51"/>
      <c r="AG101" s="51"/>
      <c r="AH101" s="51"/>
      <c r="AI101" s="42" t="s">
        <v>183</v>
      </c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4"/>
      <c r="BC101" s="54">
        <v>200</v>
      </c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6"/>
      <c r="BW101" s="54">
        <v>200</v>
      </c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6"/>
      <c r="CO101" s="57">
        <f>SUM(BC101-BW101)</f>
        <v>0</v>
      </c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8"/>
    </row>
    <row r="102" spans="1:110" ht="27" customHeight="1" thickBot="1">
      <c r="A102" s="48" t="s">
        <v>182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9"/>
      <c r="AC102" s="50" t="s">
        <v>4</v>
      </c>
      <c r="AD102" s="51"/>
      <c r="AE102" s="51"/>
      <c r="AF102" s="51"/>
      <c r="AG102" s="51"/>
      <c r="AH102" s="51"/>
      <c r="AI102" s="42" t="s">
        <v>184</v>
      </c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4"/>
      <c r="BC102" s="54">
        <v>200</v>
      </c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6"/>
      <c r="BW102" s="54">
        <v>200</v>
      </c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6"/>
      <c r="CO102" s="57">
        <f>SUM(BC102-BW102)</f>
        <v>0</v>
      </c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8"/>
    </row>
    <row r="103" spans="1:110" ht="19.5" customHeight="1" thickBot="1">
      <c r="A103" s="48" t="s">
        <v>163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9"/>
      <c r="AC103" s="52" t="s">
        <v>4</v>
      </c>
      <c r="AD103" s="53"/>
      <c r="AE103" s="53"/>
      <c r="AF103" s="53"/>
      <c r="AG103" s="53"/>
      <c r="AH103" s="53"/>
      <c r="AI103" s="42" t="s">
        <v>166</v>
      </c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4"/>
      <c r="BC103" s="54">
        <v>967800</v>
      </c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6"/>
      <c r="BW103" s="54">
        <v>948364.57</v>
      </c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6"/>
      <c r="CO103" s="57">
        <f t="shared" si="1"/>
        <v>19435.43000000005</v>
      </c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8"/>
    </row>
    <row r="104" spans="1:110" ht="81.75" customHeight="1" thickBot="1">
      <c r="A104" s="48" t="s">
        <v>164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9"/>
      <c r="AC104" s="50" t="s">
        <v>4</v>
      </c>
      <c r="AD104" s="51"/>
      <c r="AE104" s="51"/>
      <c r="AF104" s="51"/>
      <c r="AG104" s="51"/>
      <c r="AH104" s="51"/>
      <c r="AI104" s="42" t="s">
        <v>165</v>
      </c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4"/>
      <c r="BC104" s="54">
        <v>967800</v>
      </c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6"/>
      <c r="BW104" s="54">
        <v>948364.57</v>
      </c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6"/>
      <c r="CO104" s="57">
        <f t="shared" si="1"/>
        <v>19435.43000000005</v>
      </c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8"/>
    </row>
    <row r="105" spans="1:110" ht="69" customHeight="1" thickBot="1">
      <c r="A105" s="48" t="s">
        <v>167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9"/>
      <c r="AC105" s="52" t="s">
        <v>4</v>
      </c>
      <c r="AD105" s="53"/>
      <c r="AE105" s="53"/>
      <c r="AF105" s="53"/>
      <c r="AG105" s="53"/>
      <c r="AH105" s="53"/>
      <c r="AI105" s="42" t="s">
        <v>168</v>
      </c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4"/>
      <c r="BC105" s="54">
        <v>967800</v>
      </c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6"/>
      <c r="BW105" s="54">
        <v>948364.57</v>
      </c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6"/>
      <c r="CO105" s="57">
        <f t="shared" si="1"/>
        <v>19435.43000000005</v>
      </c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8"/>
    </row>
    <row r="106" spans="1:110" ht="131.25" customHeight="1" thickBot="1">
      <c r="A106" s="48" t="s">
        <v>173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9"/>
      <c r="AC106" s="52" t="s">
        <v>4</v>
      </c>
      <c r="AD106" s="53"/>
      <c r="AE106" s="53"/>
      <c r="AF106" s="53"/>
      <c r="AG106" s="53"/>
      <c r="AH106" s="53"/>
      <c r="AI106" s="42" t="s">
        <v>174</v>
      </c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4"/>
      <c r="BC106" s="54">
        <v>0</v>
      </c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6"/>
      <c r="BW106" s="54">
        <v>-124965.1</v>
      </c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6"/>
      <c r="CO106" s="57">
        <f>SUM(BC106-BW106)</f>
        <v>124965.1</v>
      </c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8"/>
    </row>
    <row r="107" spans="75:92" ht="12">
      <c r="BW107" s="10">
        <f>-BK107:CB107</f>
        <v>0</v>
      </c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</row>
  </sheetData>
  <sheetProtection/>
  <mergeCells count="586">
    <mergeCell ref="A73:AB73"/>
    <mergeCell ref="AC70:AH70"/>
    <mergeCell ref="A71:AB71"/>
    <mergeCell ref="AI75:BB75"/>
    <mergeCell ref="AC73:AH73"/>
    <mergeCell ref="A72:AB72"/>
    <mergeCell ref="BC75:BV75"/>
    <mergeCell ref="AI66:BB66"/>
    <mergeCell ref="BC66:BV66"/>
    <mergeCell ref="BC69:BV69"/>
    <mergeCell ref="AI73:BB73"/>
    <mergeCell ref="BC73:BV73"/>
    <mergeCell ref="CO102:DF102"/>
    <mergeCell ref="BC101:BV101"/>
    <mergeCell ref="BW101:CN101"/>
    <mergeCell ref="CO101:DF101"/>
    <mergeCell ref="BW19:CN19"/>
    <mergeCell ref="CO19:DF19"/>
    <mergeCell ref="BC25:BV25"/>
    <mergeCell ref="BW25:CN25"/>
    <mergeCell ref="CO25:DF25"/>
    <mergeCell ref="CO24:DF24"/>
    <mergeCell ref="CO87:DF87"/>
    <mergeCell ref="BW93:CN93"/>
    <mergeCell ref="BW100:CN100"/>
    <mergeCell ref="BC95:BV95"/>
    <mergeCell ref="BC94:BV94"/>
    <mergeCell ref="BC96:BV96"/>
    <mergeCell ref="BC98:BV98"/>
    <mergeCell ref="CO93:DF93"/>
    <mergeCell ref="AC19:AH19"/>
    <mergeCell ref="AI19:BB19"/>
    <mergeCell ref="BC19:BV19"/>
    <mergeCell ref="AC51:AH51"/>
    <mergeCell ref="AI51:BB51"/>
    <mergeCell ref="BC51:BV51"/>
    <mergeCell ref="AC25:AH25"/>
    <mergeCell ref="AI25:BB25"/>
    <mergeCell ref="AC20:AH20"/>
    <mergeCell ref="AC23:AH23"/>
    <mergeCell ref="CO18:DF18"/>
    <mergeCell ref="A19:AB19"/>
    <mergeCell ref="A61:AB61"/>
    <mergeCell ref="AC61:AH61"/>
    <mergeCell ref="AI61:BB61"/>
    <mergeCell ref="A52:AB52"/>
    <mergeCell ref="AC52:AH52"/>
    <mergeCell ref="AC18:AH18"/>
    <mergeCell ref="AI18:BB18"/>
    <mergeCell ref="BC18:BV18"/>
    <mergeCell ref="CO52:DF52"/>
    <mergeCell ref="CO98:DF98"/>
    <mergeCell ref="BW96:CN96"/>
    <mergeCell ref="CO96:DF96"/>
    <mergeCell ref="BW75:CN75"/>
    <mergeCell ref="CO75:DF75"/>
    <mergeCell ref="BW87:CN87"/>
    <mergeCell ref="BW66:CN66"/>
    <mergeCell ref="CO66:DF66"/>
    <mergeCell ref="BW52:CN52"/>
    <mergeCell ref="CO99:DF99"/>
    <mergeCell ref="AI98:BB98"/>
    <mergeCell ref="AC105:AH105"/>
    <mergeCell ref="BC61:BV61"/>
    <mergeCell ref="BW61:CN61"/>
    <mergeCell ref="CO61:DF61"/>
    <mergeCell ref="CO104:DF104"/>
    <mergeCell ref="BW105:CN105"/>
    <mergeCell ref="CO105:DF105"/>
    <mergeCell ref="BC102:BV102"/>
    <mergeCell ref="AI105:BB105"/>
    <mergeCell ref="BW104:CN104"/>
    <mergeCell ref="BC104:BV104"/>
    <mergeCell ref="BC103:BV103"/>
    <mergeCell ref="A103:AB103"/>
    <mergeCell ref="BC52:BV52"/>
    <mergeCell ref="A100:AB100"/>
    <mergeCell ref="A97:AB97"/>
    <mergeCell ref="AC102:AH102"/>
    <mergeCell ref="AI102:BB102"/>
    <mergeCell ref="BC79:BV79"/>
    <mergeCell ref="BW106:CN106"/>
    <mergeCell ref="AI80:BB80"/>
    <mergeCell ref="BC80:BV80"/>
    <mergeCell ref="BC99:BV99"/>
    <mergeCell ref="AI96:BB96"/>
    <mergeCell ref="AI95:BB95"/>
    <mergeCell ref="AI94:BB94"/>
    <mergeCell ref="BW98:CN98"/>
    <mergeCell ref="BW102:CN102"/>
    <mergeCell ref="CO106:DF106"/>
    <mergeCell ref="BW103:CN103"/>
    <mergeCell ref="BW99:CN99"/>
    <mergeCell ref="BC105:BV105"/>
    <mergeCell ref="CO100:DF100"/>
    <mergeCell ref="AI100:BB100"/>
    <mergeCell ref="BC100:BV100"/>
    <mergeCell ref="AI103:BB103"/>
    <mergeCell ref="CO103:DF103"/>
    <mergeCell ref="AI104:BB104"/>
    <mergeCell ref="AC103:AH103"/>
    <mergeCell ref="A106:AB106"/>
    <mergeCell ref="AC106:AH106"/>
    <mergeCell ref="AI106:BB106"/>
    <mergeCell ref="BC106:BV106"/>
    <mergeCell ref="AI97:BB97"/>
    <mergeCell ref="BC97:BV97"/>
    <mergeCell ref="A105:AB105"/>
    <mergeCell ref="A104:AB104"/>
    <mergeCell ref="AC104:AH104"/>
    <mergeCell ref="A101:AB101"/>
    <mergeCell ref="AC101:AH101"/>
    <mergeCell ref="AI101:BB101"/>
    <mergeCell ref="AC100:AH100"/>
    <mergeCell ref="AC99:AH99"/>
    <mergeCell ref="A102:AB102"/>
    <mergeCell ref="A96:AB96"/>
    <mergeCell ref="AC96:AH96"/>
    <mergeCell ref="AC97:AH97"/>
    <mergeCell ref="BW97:CN97"/>
    <mergeCell ref="A98:AB98"/>
    <mergeCell ref="A99:AB99"/>
    <mergeCell ref="AC98:AH98"/>
    <mergeCell ref="AI99:BB99"/>
    <mergeCell ref="BW95:CN95"/>
    <mergeCell ref="CO95:DF95"/>
    <mergeCell ref="A94:AB94"/>
    <mergeCell ref="AC94:AH94"/>
    <mergeCell ref="A95:AB95"/>
    <mergeCell ref="AC95:AH95"/>
    <mergeCell ref="A92:AB92"/>
    <mergeCell ref="AC92:AH92"/>
    <mergeCell ref="AI92:BB92"/>
    <mergeCell ref="BC92:BV92"/>
    <mergeCell ref="A91:AB91"/>
    <mergeCell ref="CO97:DF97"/>
    <mergeCell ref="A93:AB93"/>
    <mergeCell ref="AC93:AH93"/>
    <mergeCell ref="AI93:BB93"/>
    <mergeCell ref="BC93:BV93"/>
    <mergeCell ref="CO94:DF94"/>
    <mergeCell ref="BW91:CN91"/>
    <mergeCell ref="CO91:DF91"/>
    <mergeCell ref="BW92:CN92"/>
    <mergeCell ref="CO92:DF92"/>
    <mergeCell ref="BW94:CN94"/>
    <mergeCell ref="AC91:AH91"/>
    <mergeCell ref="AI91:BB91"/>
    <mergeCell ref="BC91:BV91"/>
    <mergeCell ref="BW88:CN88"/>
    <mergeCell ref="CO88:DF88"/>
    <mergeCell ref="BW89:CN89"/>
    <mergeCell ref="CO89:DF89"/>
    <mergeCell ref="BW90:CN90"/>
    <mergeCell ref="CO90:DF90"/>
    <mergeCell ref="A87:AB87"/>
    <mergeCell ref="AC87:AH87"/>
    <mergeCell ref="AI87:BB87"/>
    <mergeCell ref="BC87:BV87"/>
    <mergeCell ref="A88:AB88"/>
    <mergeCell ref="AC88:AH88"/>
    <mergeCell ref="AI88:BB88"/>
    <mergeCell ref="BC88:BV88"/>
    <mergeCell ref="BW86:CN86"/>
    <mergeCell ref="CO86:DF86"/>
    <mergeCell ref="A85:AB85"/>
    <mergeCell ref="AC85:AH85"/>
    <mergeCell ref="A86:AB86"/>
    <mergeCell ref="AC86:AH86"/>
    <mergeCell ref="AI86:BB86"/>
    <mergeCell ref="BC86:BV86"/>
    <mergeCell ref="AI85:BB85"/>
    <mergeCell ref="BC85:BV85"/>
    <mergeCell ref="AI83:BB83"/>
    <mergeCell ref="BC83:BV83"/>
    <mergeCell ref="BW85:CN85"/>
    <mergeCell ref="CO85:DF85"/>
    <mergeCell ref="A84:AB84"/>
    <mergeCell ref="AC84:AH84"/>
    <mergeCell ref="BW83:CN83"/>
    <mergeCell ref="CO83:DF83"/>
    <mergeCell ref="BW84:CN84"/>
    <mergeCell ref="CO84:DF84"/>
    <mergeCell ref="AI84:BB84"/>
    <mergeCell ref="BC84:BV84"/>
    <mergeCell ref="A81:AB81"/>
    <mergeCell ref="AC81:AH81"/>
    <mergeCell ref="AI81:BB81"/>
    <mergeCell ref="BC81:BV81"/>
    <mergeCell ref="AI82:BB82"/>
    <mergeCell ref="BC82:BV82"/>
    <mergeCell ref="A83:AB83"/>
    <mergeCell ref="AC83:AH83"/>
    <mergeCell ref="A80:AB80"/>
    <mergeCell ref="AC80:AH80"/>
    <mergeCell ref="A79:AB79"/>
    <mergeCell ref="AC79:AH79"/>
    <mergeCell ref="A78:AB78"/>
    <mergeCell ref="AC78:AH78"/>
    <mergeCell ref="BW78:CN78"/>
    <mergeCell ref="CO78:DF78"/>
    <mergeCell ref="AI77:BB77"/>
    <mergeCell ref="BC77:BV77"/>
    <mergeCell ref="BW77:CN77"/>
    <mergeCell ref="CO77:DF77"/>
    <mergeCell ref="AI78:BB78"/>
    <mergeCell ref="A68:AB68"/>
    <mergeCell ref="AC68:AH68"/>
    <mergeCell ref="BW69:CN69"/>
    <mergeCell ref="CO69:DF69"/>
    <mergeCell ref="BW71:CN71"/>
    <mergeCell ref="A70:AB70"/>
    <mergeCell ref="CO65:DF65"/>
    <mergeCell ref="BW67:CN67"/>
    <mergeCell ref="CO67:DF67"/>
    <mergeCell ref="CO68:DF68"/>
    <mergeCell ref="AC66:AH66"/>
    <mergeCell ref="A65:AB65"/>
    <mergeCell ref="AC65:AH65"/>
    <mergeCell ref="BW68:CN68"/>
    <mergeCell ref="AI68:BB68"/>
    <mergeCell ref="BC68:BV68"/>
    <mergeCell ref="AI65:BB65"/>
    <mergeCell ref="BC65:BV65"/>
    <mergeCell ref="BW65:CN65"/>
    <mergeCell ref="A69:AB69"/>
    <mergeCell ref="AC69:AH69"/>
    <mergeCell ref="AI67:BB67"/>
    <mergeCell ref="BC67:BV67"/>
    <mergeCell ref="A67:AB67"/>
    <mergeCell ref="AC67:AH67"/>
    <mergeCell ref="A66:AB66"/>
    <mergeCell ref="BW63:CN63"/>
    <mergeCell ref="CO63:DF63"/>
    <mergeCell ref="A64:AB64"/>
    <mergeCell ref="AC64:AH64"/>
    <mergeCell ref="AI64:BB64"/>
    <mergeCell ref="BC64:BV64"/>
    <mergeCell ref="CO64:DF64"/>
    <mergeCell ref="BW64:CN64"/>
    <mergeCell ref="AC63:AH63"/>
    <mergeCell ref="A63:AB63"/>
    <mergeCell ref="AC62:AH62"/>
    <mergeCell ref="AC60:AH60"/>
    <mergeCell ref="AI63:BB63"/>
    <mergeCell ref="BC63:BV63"/>
    <mergeCell ref="AI62:BB62"/>
    <mergeCell ref="BC62:BV62"/>
    <mergeCell ref="AI60:BB60"/>
    <mergeCell ref="BC60:BV60"/>
    <mergeCell ref="CO59:DF59"/>
    <mergeCell ref="CO58:DF58"/>
    <mergeCell ref="BW58:CN58"/>
    <mergeCell ref="CO62:DF62"/>
    <mergeCell ref="BW59:CN59"/>
    <mergeCell ref="CO60:DF60"/>
    <mergeCell ref="BW62:CN62"/>
    <mergeCell ref="BW60:CN60"/>
    <mergeCell ref="BC54:BV54"/>
    <mergeCell ref="AC57:AH57"/>
    <mergeCell ref="BC56:BV56"/>
    <mergeCell ref="AI58:BB58"/>
    <mergeCell ref="BW57:CN57"/>
    <mergeCell ref="CO57:DF57"/>
    <mergeCell ref="BW55:CN55"/>
    <mergeCell ref="AI57:BB57"/>
    <mergeCell ref="AC56:AH56"/>
    <mergeCell ref="AI56:BB56"/>
    <mergeCell ref="BC57:BV57"/>
    <mergeCell ref="BW56:CN56"/>
    <mergeCell ref="AI55:BB55"/>
    <mergeCell ref="BC55:BV55"/>
    <mergeCell ref="AC48:AH48"/>
    <mergeCell ref="AI48:BB48"/>
    <mergeCell ref="AC53:AH53"/>
    <mergeCell ref="AC55:AH55"/>
    <mergeCell ref="AI53:BB53"/>
    <mergeCell ref="BC53:BV53"/>
    <mergeCell ref="AI52:BB52"/>
    <mergeCell ref="BC48:BV48"/>
    <mergeCell ref="BW53:CN53"/>
    <mergeCell ref="BW50:CN50"/>
    <mergeCell ref="BW51:CN51"/>
    <mergeCell ref="CO56:DF56"/>
    <mergeCell ref="CO55:DF55"/>
    <mergeCell ref="CO50:DF50"/>
    <mergeCell ref="CO53:DF53"/>
    <mergeCell ref="CO54:DF54"/>
    <mergeCell ref="CO51:DF51"/>
    <mergeCell ref="BW54:CN54"/>
    <mergeCell ref="BC50:BV50"/>
    <mergeCell ref="AC49:AH49"/>
    <mergeCell ref="AC50:AH50"/>
    <mergeCell ref="AI50:BB50"/>
    <mergeCell ref="AI49:BB49"/>
    <mergeCell ref="BC49:BV49"/>
    <mergeCell ref="BC47:BV47"/>
    <mergeCell ref="CO43:DF43"/>
    <mergeCell ref="BW44:CN44"/>
    <mergeCell ref="CO44:DF44"/>
    <mergeCell ref="BC44:BV44"/>
    <mergeCell ref="BC46:BV46"/>
    <mergeCell ref="AI47:BB47"/>
    <mergeCell ref="AI45:BB45"/>
    <mergeCell ref="AC37:AH37"/>
    <mergeCell ref="AC36:AH36"/>
    <mergeCell ref="AC44:AH44"/>
    <mergeCell ref="AC45:AH45"/>
    <mergeCell ref="AC46:AH46"/>
    <mergeCell ref="AC47:AH47"/>
    <mergeCell ref="AC41:AH41"/>
    <mergeCell ref="CO49:DF49"/>
    <mergeCell ref="CO41:DF41"/>
    <mergeCell ref="BW43:CN43"/>
    <mergeCell ref="CO45:DF45"/>
    <mergeCell ref="CO48:DF48"/>
    <mergeCell ref="BW41:CN41"/>
    <mergeCell ref="BW47:CN47"/>
    <mergeCell ref="CO47:DF47"/>
    <mergeCell ref="BW49:CN49"/>
    <mergeCell ref="BW48:CN48"/>
    <mergeCell ref="CO38:DF38"/>
    <mergeCell ref="CO39:DF39"/>
    <mergeCell ref="CO36:DF36"/>
    <mergeCell ref="BW39:CN39"/>
    <mergeCell ref="BC41:BV41"/>
    <mergeCell ref="AI46:BB46"/>
    <mergeCell ref="AI43:BB43"/>
    <mergeCell ref="AI44:BB44"/>
    <mergeCell ref="BC43:BV43"/>
    <mergeCell ref="AC38:AH38"/>
    <mergeCell ref="BW31:CN31"/>
    <mergeCell ref="BW34:CN34"/>
    <mergeCell ref="AC40:AH40"/>
    <mergeCell ref="AI40:BB40"/>
    <mergeCell ref="BW40:CN40"/>
    <mergeCell ref="BC31:BV31"/>
    <mergeCell ref="BW37:CN37"/>
    <mergeCell ref="BC37:BV37"/>
    <mergeCell ref="AI36:BB36"/>
    <mergeCell ref="CO30:DF30"/>
    <mergeCell ref="AI30:BB30"/>
    <mergeCell ref="BC30:BV30"/>
    <mergeCell ref="CO33:DF33"/>
    <mergeCell ref="BW36:CN36"/>
    <mergeCell ref="BW45:CN45"/>
    <mergeCell ref="CO40:DF40"/>
    <mergeCell ref="AI35:BB35"/>
    <mergeCell ref="BC35:BV35"/>
    <mergeCell ref="CO37:DF37"/>
    <mergeCell ref="CO28:DF28"/>
    <mergeCell ref="AI28:BB28"/>
    <mergeCell ref="BC28:BV28"/>
    <mergeCell ref="BW28:CN28"/>
    <mergeCell ref="AC34:AH34"/>
    <mergeCell ref="CO34:DF34"/>
    <mergeCell ref="AC30:AH30"/>
    <mergeCell ref="AC31:AH31"/>
    <mergeCell ref="AI31:BB31"/>
    <mergeCell ref="AC32:AH32"/>
    <mergeCell ref="CO35:DF35"/>
    <mergeCell ref="AI37:BB37"/>
    <mergeCell ref="AC29:AH29"/>
    <mergeCell ref="AI29:BB29"/>
    <mergeCell ref="BC29:BV29"/>
    <mergeCell ref="BW29:CN29"/>
    <mergeCell ref="BW30:CN30"/>
    <mergeCell ref="AI32:BB32"/>
    <mergeCell ref="BC32:BV32"/>
    <mergeCell ref="CO29:DF29"/>
    <mergeCell ref="A8:AO8"/>
    <mergeCell ref="A11:DF11"/>
    <mergeCell ref="CO8:DF8"/>
    <mergeCell ref="CO9:DF9"/>
    <mergeCell ref="CO10:DF10"/>
    <mergeCell ref="AP8:CA8"/>
    <mergeCell ref="CO12:DF12"/>
    <mergeCell ref="BC13:BV13"/>
    <mergeCell ref="AC22:AH22"/>
    <mergeCell ref="AI22:BB22"/>
    <mergeCell ref="BC22:BV22"/>
    <mergeCell ref="AI12:BB12"/>
    <mergeCell ref="AI13:BB13"/>
    <mergeCell ref="AI14:BB14"/>
    <mergeCell ref="BC12:BV12"/>
    <mergeCell ref="BW18:CN18"/>
    <mergeCell ref="AI42:BB42"/>
    <mergeCell ref="BC42:BV42"/>
    <mergeCell ref="BC27:BV27"/>
    <mergeCell ref="BC40:BV40"/>
    <mergeCell ref="AI41:BB41"/>
    <mergeCell ref="BW12:CN12"/>
    <mergeCell ref="BW27:CN27"/>
    <mergeCell ref="AC27:AH27"/>
    <mergeCell ref="AI27:BB27"/>
    <mergeCell ref="BC45:BV45"/>
    <mergeCell ref="AC35:AH35"/>
    <mergeCell ref="AC33:AH33"/>
    <mergeCell ref="AI38:BB38"/>
    <mergeCell ref="BC38:BV38"/>
    <mergeCell ref="AI33:BB33"/>
    <mergeCell ref="AI39:BB39"/>
    <mergeCell ref="BC39:BV39"/>
    <mergeCell ref="A44:AB44"/>
    <mergeCell ref="AC39:AH39"/>
    <mergeCell ref="A38:AB38"/>
    <mergeCell ref="A41:AB41"/>
    <mergeCell ref="A42:AB42"/>
    <mergeCell ref="A43:AB43"/>
    <mergeCell ref="A40:AB40"/>
    <mergeCell ref="A39:AB39"/>
    <mergeCell ref="AC42:AH42"/>
    <mergeCell ref="AC43:AH43"/>
    <mergeCell ref="CO20:DF20"/>
    <mergeCell ref="BW22:CN22"/>
    <mergeCell ref="AI23:BB23"/>
    <mergeCell ref="BC23:BV23"/>
    <mergeCell ref="BW23:CN23"/>
    <mergeCell ref="CO22:DF22"/>
    <mergeCell ref="BC21:BV21"/>
    <mergeCell ref="A12:AB12"/>
    <mergeCell ref="A13:AB13"/>
    <mergeCell ref="AC12:AH12"/>
    <mergeCell ref="AC13:AH13"/>
    <mergeCell ref="AC14:AH14"/>
    <mergeCell ref="A14:AB14"/>
    <mergeCell ref="CO16:DF16"/>
    <mergeCell ref="AI16:BB16"/>
    <mergeCell ref="BC16:BV16"/>
    <mergeCell ref="AC16:AH16"/>
    <mergeCell ref="BW16:CN16"/>
    <mergeCell ref="BC14:BV14"/>
    <mergeCell ref="AC26:AH26"/>
    <mergeCell ref="AI26:BB26"/>
    <mergeCell ref="BW26:CN26"/>
    <mergeCell ref="AI20:BB20"/>
    <mergeCell ref="BC20:BV20"/>
    <mergeCell ref="AC24:AH24"/>
    <mergeCell ref="AI24:BB24"/>
    <mergeCell ref="BC24:BV24"/>
    <mergeCell ref="BC26:BV26"/>
    <mergeCell ref="AI15:BB15"/>
    <mergeCell ref="AC17:AH17"/>
    <mergeCell ref="BC15:BV15"/>
    <mergeCell ref="BW15:CN15"/>
    <mergeCell ref="AC15:AH15"/>
    <mergeCell ref="AI17:BB17"/>
    <mergeCell ref="BC17:BV17"/>
    <mergeCell ref="A22:AB22"/>
    <mergeCell ref="A23:AB23"/>
    <mergeCell ref="A18:AB18"/>
    <mergeCell ref="A15:AB15"/>
    <mergeCell ref="A16:AB16"/>
    <mergeCell ref="A17:AB17"/>
    <mergeCell ref="A37:AB37"/>
    <mergeCell ref="A24:AB24"/>
    <mergeCell ref="A29:AB29"/>
    <mergeCell ref="A20:AB20"/>
    <mergeCell ref="A26:AB26"/>
    <mergeCell ref="A27:AB27"/>
    <mergeCell ref="A25:AB25"/>
    <mergeCell ref="A28:AB28"/>
    <mergeCell ref="A21:AB21"/>
    <mergeCell ref="A35:AB35"/>
    <mergeCell ref="A36:AB36"/>
    <mergeCell ref="A33:AB33"/>
    <mergeCell ref="A32:AB32"/>
    <mergeCell ref="S7:CA7"/>
    <mergeCell ref="A30:AB30"/>
    <mergeCell ref="A31:AB31"/>
    <mergeCell ref="A34:AB34"/>
    <mergeCell ref="BC34:BV34"/>
    <mergeCell ref="AC21:AH21"/>
    <mergeCell ref="AI21:BB21"/>
    <mergeCell ref="A50:AB50"/>
    <mergeCell ref="A49:AB49"/>
    <mergeCell ref="A45:AB45"/>
    <mergeCell ref="A46:AB46"/>
    <mergeCell ref="A47:AB47"/>
    <mergeCell ref="A48:AB48"/>
    <mergeCell ref="T3:CM3"/>
    <mergeCell ref="CO3:DF3"/>
    <mergeCell ref="BN5:BQ5"/>
    <mergeCell ref="BR5:BT5"/>
    <mergeCell ref="CO4:DF4"/>
    <mergeCell ref="CO5:DF5"/>
    <mergeCell ref="AP5:BM5"/>
    <mergeCell ref="CO6:DF6"/>
    <mergeCell ref="CO23:DF23"/>
    <mergeCell ref="CO21:DF21"/>
    <mergeCell ref="AC28:AH28"/>
    <mergeCell ref="CO7:DF7"/>
    <mergeCell ref="CO27:DF27"/>
    <mergeCell ref="BW24:CN24"/>
    <mergeCell ref="BW17:CN17"/>
    <mergeCell ref="CO17:DF17"/>
    <mergeCell ref="BW13:CN13"/>
    <mergeCell ref="BW33:CN33"/>
    <mergeCell ref="BC33:BV33"/>
    <mergeCell ref="AI34:BB34"/>
    <mergeCell ref="BW38:CN38"/>
    <mergeCell ref="BC36:BV36"/>
    <mergeCell ref="BW35:CN35"/>
    <mergeCell ref="CO13:DF13"/>
    <mergeCell ref="CO26:DF26"/>
    <mergeCell ref="BW32:CN32"/>
    <mergeCell ref="CO32:DF32"/>
    <mergeCell ref="BW21:CN21"/>
    <mergeCell ref="CO31:DF31"/>
    <mergeCell ref="CO15:DF15"/>
    <mergeCell ref="BW14:CN14"/>
    <mergeCell ref="CO14:DF14"/>
    <mergeCell ref="BW20:CN20"/>
    <mergeCell ref="A62:AB62"/>
    <mergeCell ref="A56:AB56"/>
    <mergeCell ref="A53:AB53"/>
    <mergeCell ref="A54:AB54"/>
    <mergeCell ref="A55:AB55"/>
    <mergeCell ref="A57:AB57"/>
    <mergeCell ref="A51:AB51"/>
    <mergeCell ref="BC58:BV58"/>
    <mergeCell ref="A60:AB60"/>
    <mergeCell ref="A58:AB58"/>
    <mergeCell ref="AC58:AH58"/>
    <mergeCell ref="AI59:BB59"/>
    <mergeCell ref="BC59:BV59"/>
    <mergeCell ref="A59:AB59"/>
    <mergeCell ref="AC54:AH54"/>
    <mergeCell ref="AI54:BB54"/>
    <mergeCell ref="BW70:CN70"/>
    <mergeCell ref="CO70:DF70"/>
    <mergeCell ref="AC59:AH59"/>
    <mergeCell ref="BW42:CN42"/>
    <mergeCell ref="CO42:DF42"/>
    <mergeCell ref="BW46:CN46"/>
    <mergeCell ref="CO46:DF46"/>
    <mergeCell ref="AI69:BB69"/>
    <mergeCell ref="AI70:BB70"/>
    <mergeCell ref="BC70:BV70"/>
    <mergeCell ref="BW72:CN72"/>
    <mergeCell ref="CO72:DF72"/>
    <mergeCell ref="AC71:AH71"/>
    <mergeCell ref="AI71:BB71"/>
    <mergeCell ref="BC71:BV71"/>
    <mergeCell ref="AC72:AH72"/>
    <mergeCell ref="AI72:BB72"/>
    <mergeCell ref="BC72:BV72"/>
    <mergeCell ref="CO71:DF71"/>
    <mergeCell ref="BW73:CN73"/>
    <mergeCell ref="CO73:DF73"/>
    <mergeCell ref="A82:AB82"/>
    <mergeCell ref="AC82:AH82"/>
    <mergeCell ref="BW74:CN74"/>
    <mergeCell ref="CO74:DF74"/>
    <mergeCell ref="BW82:CN82"/>
    <mergeCell ref="CO82:DF82"/>
    <mergeCell ref="BW76:CN76"/>
    <mergeCell ref="CO76:DF76"/>
    <mergeCell ref="A77:AB77"/>
    <mergeCell ref="AC77:AH77"/>
    <mergeCell ref="A74:AB74"/>
    <mergeCell ref="AC74:AH74"/>
    <mergeCell ref="A76:AB76"/>
    <mergeCell ref="AC76:AH76"/>
    <mergeCell ref="A75:AB75"/>
    <mergeCell ref="AC75:AH75"/>
    <mergeCell ref="BW81:CN81"/>
    <mergeCell ref="CO81:DF81"/>
    <mergeCell ref="AI74:BB74"/>
    <mergeCell ref="BC74:BV74"/>
    <mergeCell ref="BC78:BV78"/>
    <mergeCell ref="BW79:CN79"/>
    <mergeCell ref="CO79:DF79"/>
    <mergeCell ref="BW80:CN80"/>
    <mergeCell ref="CO80:DF80"/>
    <mergeCell ref="AI79:BB79"/>
    <mergeCell ref="AI76:BB76"/>
    <mergeCell ref="BC76:BV76"/>
    <mergeCell ref="A90:AB90"/>
    <mergeCell ref="AC90:AH90"/>
    <mergeCell ref="AI90:BB90"/>
    <mergeCell ref="BC90:BV90"/>
    <mergeCell ref="A89:AB89"/>
    <mergeCell ref="AC89:AH89"/>
    <mergeCell ref="AI89:BB89"/>
    <mergeCell ref="BC89:BV89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Y183"/>
  <sheetViews>
    <sheetView zoomScalePageLayoutView="0" workbookViewId="0" topLeftCell="A131">
      <selection activeCell="A139" sqref="A139"/>
    </sheetView>
  </sheetViews>
  <sheetFormatPr defaultColWidth="9.00390625" defaultRowHeight="12.75"/>
  <cols>
    <col min="1" max="1" width="21.625" style="0" customWidth="1"/>
    <col min="3" max="3" width="23.00390625" style="0" customWidth="1"/>
    <col min="4" max="4" width="12.125" style="0" customWidth="1"/>
    <col min="5" max="5" width="10.75390625" style="0" customWidth="1"/>
    <col min="6" max="6" width="11.25390625" style="0" customWidth="1"/>
  </cols>
  <sheetData>
    <row r="1" spans="1:7" s="2" customFormat="1" ht="12.75" customHeight="1">
      <c r="A1" s="115" t="s">
        <v>194</v>
      </c>
      <c r="B1" s="115"/>
      <c r="C1" s="115"/>
      <c r="D1" s="115"/>
      <c r="E1" s="115"/>
      <c r="F1" s="115"/>
      <c r="G1" s="115"/>
    </row>
    <row r="2" spans="2:103" s="2" customFormat="1" ht="12.75">
      <c r="B2" s="13"/>
      <c r="C2" s="2" t="s">
        <v>195</v>
      </c>
      <c r="D2" s="13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"/>
      <c r="CC2" s="1"/>
      <c r="CD2" s="1"/>
      <c r="CE2" s="1"/>
      <c r="CJ2" s="4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</row>
    <row r="3" spans="2:103" s="2" customFormat="1" ht="12.75">
      <c r="B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"/>
      <c r="CC3" s="1"/>
      <c r="CD3" s="1"/>
      <c r="CE3" s="1"/>
      <c r="CJ3" s="4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</row>
    <row r="4" spans="1:103" s="2" customFormat="1" ht="13.5" customHeight="1">
      <c r="A4" s="116" t="s">
        <v>0</v>
      </c>
      <c r="B4" s="116" t="s">
        <v>196</v>
      </c>
      <c r="C4" s="116" t="s">
        <v>197</v>
      </c>
      <c r="D4" s="116" t="s">
        <v>198</v>
      </c>
      <c r="E4" s="117" t="s">
        <v>2</v>
      </c>
      <c r="F4" s="116" t="s">
        <v>3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"/>
      <c r="CC4" s="1"/>
      <c r="CD4" s="1"/>
      <c r="CE4" s="1"/>
      <c r="CJ4" s="4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</row>
    <row r="5" spans="1:103" s="2" customFormat="1" ht="37.5" customHeight="1">
      <c r="A5" s="116"/>
      <c r="B5" s="116"/>
      <c r="C5" s="116"/>
      <c r="D5" s="116"/>
      <c r="E5" s="117"/>
      <c r="F5" s="116"/>
      <c r="G5" s="17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"/>
      <c r="CC5" s="1"/>
      <c r="CD5" s="1"/>
      <c r="CE5" s="1"/>
      <c r="CJ5" s="4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</row>
    <row r="6" spans="1:103" s="2" customFormat="1" ht="17.25" customHeight="1">
      <c r="A6" s="18">
        <v>1</v>
      </c>
      <c r="B6" s="18">
        <v>2</v>
      </c>
      <c r="C6" s="18">
        <v>3</v>
      </c>
      <c r="D6" s="18">
        <v>4</v>
      </c>
      <c r="E6" s="16">
        <v>5</v>
      </c>
      <c r="F6" s="18">
        <v>6</v>
      </c>
      <c r="G6" s="17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"/>
      <c r="CC6" s="1"/>
      <c r="CD6" s="1"/>
      <c r="CE6" s="1"/>
      <c r="CJ6" s="4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</row>
    <row r="7" spans="1:7" s="2" customFormat="1" ht="11.25">
      <c r="A7" s="19" t="s">
        <v>199</v>
      </c>
      <c r="B7" s="20">
        <v>200</v>
      </c>
      <c r="C7" s="21" t="s">
        <v>200</v>
      </c>
      <c r="D7" s="22">
        <f>SUM(D8)</f>
        <v>7087500</v>
      </c>
      <c r="E7" s="22">
        <f>SUM(E8)</f>
        <v>6885547.529999999</v>
      </c>
      <c r="F7" s="23">
        <f>D7-E7</f>
        <v>201952.47000000067</v>
      </c>
      <c r="G7" s="24"/>
    </row>
    <row r="8" spans="1:6" s="2" customFormat="1" ht="33.75">
      <c r="A8" s="19" t="s">
        <v>201</v>
      </c>
      <c r="B8" s="20">
        <v>200</v>
      </c>
      <c r="C8" s="25" t="s">
        <v>202</v>
      </c>
      <c r="D8" s="22">
        <f>SUM(D9+D60+D72+D86+D143+D160+D170+D176)</f>
        <v>7087500</v>
      </c>
      <c r="E8" s="22">
        <f>SUM(E9+E60+E72+E86+E143+E170+E176+E160)</f>
        <v>6885547.529999999</v>
      </c>
      <c r="F8" s="23">
        <f aca="true" t="shared" si="0" ref="F8:F82">D8-E8</f>
        <v>201952.47000000067</v>
      </c>
    </row>
    <row r="9" spans="1:6" s="2" customFormat="1" ht="22.5">
      <c r="A9" s="19" t="s">
        <v>203</v>
      </c>
      <c r="B9" s="20">
        <v>200</v>
      </c>
      <c r="C9" s="25" t="s">
        <v>204</v>
      </c>
      <c r="D9" s="22">
        <f>SUM(D10+D19+D43+D54+D48)</f>
        <v>3447800</v>
      </c>
      <c r="E9" s="22">
        <f>SUM(E10+E19+E43+E55)</f>
        <v>3367143.05</v>
      </c>
      <c r="F9" s="23">
        <f t="shared" si="0"/>
        <v>80656.95000000019</v>
      </c>
    </row>
    <row r="10" spans="1:6" s="2" customFormat="1" ht="67.5">
      <c r="A10" s="19" t="s">
        <v>205</v>
      </c>
      <c r="B10" s="20">
        <v>200</v>
      </c>
      <c r="C10" s="25" t="s">
        <v>206</v>
      </c>
      <c r="D10" s="22">
        <f aca="true" t="shared" si="1" ref="D10:E14">SUM(D11)</f>
        <v>601500</v>
      </c>
      <c r="E10" s="22">
        <f t="shared" si="1"/>
        <v>601376.22</v>
      </c>
      <c r="F10" s="23">
        <f t="shared" si="0"/>
        <v>123.78000000002794</v>
      </c>
    </row>
    <row r="11" spans="1:10" s="2" customFormat="1" ht="90">
      <c r="A11" s="19" t="s">
        <v>207</v>
      </c>
      <c r="B11" s="20">
        <v>200</v>
      </c>
      <c r="C11" s="25" t="s">
        <v>208</v>
      </c>
      <c r="D11" s="22">
        <f t="shared" si="1"/>
        <v>601500</v>
      </c>
      <c r="E11" s="22">
        <f t="shared" si="1"/>
        <v>601376.22</v>
      </c>
      <c r="F11" s="23">
        <f t="shared" si="0"/>
        <v>123.78000000002794</v>
      </c>
      <c r="J11" s="24"/>
    </row>
    <row r="12" spans="1:6" s="2" customFormat="1" ht="22.5">
      <c r="A12" s="19" t="s">
        <v>209</v>
      </c>
      <c r="B12" s="20">
        <v>200</v>
      </c>
      <c r="C12" s="25" t="s">
        <v>210</v>
      </c>
      <c r="D12" s="22">
        <f t="shared" si="1"/>
        <v>601500</v>
      </c>
      <c r="E12" s="22">
        <f t="shared" si="1"/>
        <v>601376.22</v>
      </c>
      <c r="F12" s="23">
        <f t="shared" si="0"/>
        <v>123.78000000002794</v>
      </c>
    </row>
    <row r="13" spans="1:6" s="2" customFormat="1" ht="33.75">
      <c r="A13" s="19" t="s">
        <v>211</v>
      </c>
      <c r="B13" s="20">
        <v>200</v>
      </c>
      <c r="C13" s="28" t="s">
        <v>378</v>
      </c>
      <c r="D13" s="22">
        <f t="shared" si="1"/>
        <v>601500</v>
      </c>
      <c r="E13" s="22">
        <f t="shared" si="1"/>
        <v>601376.22</v>
      </c>
      <c r="F13" s="23">
        <f t="shared" si="0"/>
        <v>123.78000000002794</v>
      </c>
    </row>
    <row r="14" spans="1:6" s="2" customFormat="1" ht="11.25">
      <c r="A14" s="19" t="s">
        <v>212</v>
      </c>
      <c r="B14" s="20">
        <v>200</v>
      </c>
      <c r="C14" s="28" t="s">
        <v>450</v>
      </c>
      <c r="D14" s="22">
        <f t="shared" si="1"/>
        <v>601500</v>
      </c>
      <c r="E14" s="22">
        <f t="shared" si="1"/>
        <v>601376.22</v>
      </c>
      <c r="F14" s="23">
        <f t="shared" si="0"/>
        <v>123.78000000002794</v>
      </c>
    </row>
    <row r="15" spans="1:6" s="2" customFormat="1" ht="33.75">
      <c r="A15" s="19" t="s">
        <v>213</v>
      </c>
      <c r="B15" s="20">
        <v>200</v>
      </c>
      <c r="C15" s="28" t="s">
        <v>379</v>
      </c>
      <c r="D15" s="22">
        <f>SUM(D16:D18)</f>
        <v>601500</v>
      </c>
      <c r="E15" s="22">
        <f>SUM(E16:E18)</f>
        <v>601376.22</v>
      </c>
      <c r="F15" s="23">
        <f t="shared" si="0"/>
        <v>123.78000000002794</v>
      </c>
    </row>
    <row r="16" spans="1:6" s="2" customFormat="1" ht="11.25">
      <c r="A16" s="19" t="s">
        <v>214</v>
      </c>
      <c r="B16" s="20">
        <v>200</v>
      </c>
      <c r="C16" s="28" t="s">
        <v>380</v>
      </c>
      <c r="D16" s="22">
        <v>474000</v>
      </c>
      <c r="E16" s="26">
        <v>473948.66</v>
      </c>
      <c r="F16" s="23">
        <f t="shared" si="0"/>
        <v>51.34000000002561</v>
      </c>
    </row>
    <row r="17" spans="1:6" s="2" customFormat="1" ht="11.25">
      <c r="A17" s="19" t="s">
        <v>215</v>
      </c>
      <c r="B17" s="20">
        <v>200</v>
      </c>
      <c r="C17" s="28" t="s">
        <v>381</v>
      </c>
      <c r="D17" s="22">
        <v>18600</v>
      </c>
      <c r="E17" s="26">
        <v>18574</v>
      </c>
      <c r="F17" s="23">
        <f t="shared" si="0"/>
        <v>26</v>
      </c>
    </row>
    <row r="18" spans="1:6" s="2" customFormat="1" ht="22.5">
      <c r="A18" s="19" t="s">
        <v>216</v>
      </c>
      <c r="B18" s="20">
        <v>200</v>
      </c>
      <c r="C18" s="28" t="s">
        <v>382</v>
      </c>
      <c r="D18" s="22">
        <v>108900</v>
      </c>
      <c r="E18" s="26">
        <v>108853.56</v>
      </c>
      <c r="F18" s="23">
        <f t="shared" si="0"/>
        <v>46.44000000000233</v>
      </c>
    </row>
    <row r="19" spans="1:6" s="2" customFormat="1" ht="90">
      <c r="A19" s="19" t="s">
        <v>217</v>
      </c>
      <c r="B19" s="20">
        <v>200</v>
      </c>
      <c r="C19" s="25" t="s">
        <v>218</v>
      </c>
      <c r="D19" s="22">
        <f>SUM(D20+D38)</f>
        <v>2676900</v>
      </c>
      <c r="E19" s="22">
        <f>SUM(E20+E38)</f>
        <v>2608661.5</v>
      </c>
      <c r="F19" s="23">
        <f t="shared" si="0"/>
        <v>68238.5</v>
      </c>
    </row>
    <row r="20" spans="1:6" s="2" customFormat="1" ht="90">
      <c r="A20" s="19" t="s">
        <v>207</v>
      </c>
      <c r="B20" s="20">
        <v>200</v>
      </c>
      <c r="C20" s="25" t="s">
        <v>219</v>
      </c>
      <c r="D20" s="22">
        <f aca="true" t="shared" si="2" ref="D20:E22">SUM(D21)</f>
        <v>2676700</v>
      </c>
      <c r="E20" s="22">
        <f t="shared" si="2"/>
        <v>2608461.5</v>
      </c>
      <c r="F20" s="23">
        <f t="shared" si="0"/>
        <v>68238.5</v>
      </c>
    </row>
    <row r="21" spans="1:6" s="2" customFormat="1" ht="11.25">
      <c r="A21" s="19" t="s">
        <v>220</v>
      </c>
      <c r="B21" s="20">
        <v>200</v>
      </c>
      <c r="C21" s="25" t="s">
        <v>221</v>
      </c>
      <c r="D21" s="22">
        <f t="shared" si="2"/>
        <v>2676700</v>
      </c>
      <c r="E21" s="22">
        <f t="shared" si="2"/>
        <v>2608461.5</v>
      </c>
      <c r="F21" s="23">
        <f t="shared" si="0"/>
        <v>68238.5</v>
      </c>
    </row>
    <row r="22" spans="1:6" s="2" customFormat="1" ht="33.75">
      <c r="A22" s="19" t="s">
        <v>211</v>
      </c>
      <c r="B22" s="20">
        <v>200</v>
      </c>
      <c r="C22" s="25" t="s">
        <v>222</v>
      </c>
      <c r="D22" s="22">
        <f t="shared" si="2"/>
        <v>2676700</v>
      </c>
      <c r="E22" s="22">
        <f t="shared" si="2"/>
        <v>2608461.5</v>
      </c>
      <c r="F22" s="23">
        <f t="shared" si="0"/>
        <v>68238.5</v>
      </c>
    </row>
    <row r="23" spans="1:6" s="2" customFormat="1" ht="33.75">
      <c r="A23" s="19" t="s">
        <v>211</v>
      </c>
      <c r="B23" s="20">
        <v>200</v>
      </c>
      <c r="C23" s="28" t="s">
        <v>383</v>
      </c>
      <c r="D23" s="22">
        <f>SUM(D24+D35)</f>
        <v>2676700</v>
      </c>
      <c r="E23" s="22">
        <f>SUM(E24+E35)</f>
        <v>2608461.5</v>
      </c>
      <c r="F23" s="23">
        <f t="shared" si="0"/>
        <v>68238.5</v>
      </c>
    </row>
    <row r="24" spans="1:6" s="2" customFormat="1" ht="11.25">
      <c r="A24" s="19" t="s">
        <v>212</v>
      </c>
      <c r="B24" s="20">
        <v>200</v>
      </c>
      <c r="C24" s="28" t="s">
        <v>384</v>
      </c>
      <c r="D24" s="22">
        <f>SUM(D25+D29+D34)</f>
        <v>2421500</v>
      </c>
      <c r="E24" s="22">
        <f>+SUM(E25+E29+E34)</f>
        <v>2374816.5</v>
      </c>
      <c r="F24" s="23">
        <f t="shared" si="0"/>
        <v>46683.5</v>
      </c>
    </row>
    <row r="25" spans="1:6" s="2" customFormat="1" ht="33.75">
      <c r="A25" s="19" t="s">
        <v>213</v>
      </c>
      <c r="B25" s="20">
        <v>200</v>
      </c>
      <c r="C25" s="28" t="s">
        <v>385</v>
      </c>
      <c r="D25" s="22">
        <f>SUM(D26:D28)</f>
        <v>1898800</v>
      </c>
      <c r="E25" s="22">
        <f>SUM(E26:E28)</f>
        <v>1873210.1099999999</v>
      </c>
      <c r="F25" s="23">
        <f t="shared" si="0"/>
        <v>25589.89000000013</v>
      </c>
    </row>
    <row r="26" spans="1:6" s="2" customFormat="1" ht="11.25">
      <c r="A26" s="19" t="s">
        <v>214</v>
      </c>
      <c r="B26" s="20">
        <v>200</v>
      </c>
      <c r="C26" s="28" t="s">
        <v>386</v>
      </c>
      <c r="D26" s="22">
        <v>1408300</v>
      </c>
      <c r="E26" s="22">
        <v>1408236.93</v>
      </c>
      <c r="F26" s="23">
        <f t="shared" si="0"/>
        <v>63.07000000006519</v>
      </c>
    </row>
    <row r="27" spans="1:6" s="2" customFormat="1" ht="11.25">
      <c r="A27" s="19" t="s">
        <v>215</v>
      </c>
      <c r="B27" s="20">
        <v>200</v>
      </c>
      <c r="C27" s="28" t="s">
        <v>387</v>
      </c>
      <c r="D27" s="22">
        <v>90300</v>
      </c>
      <c r="E27" s="22">
        <v>85042.94</v>
      </c>
      <c r="F27" s="23">
        <f t="shared" si="0"/>
        <v>5257.059999999998</v>
      </c>
    </row>
    <row r="28" spans="1:6" s="2" customFormat="1" ht="22.5">
      <c r="A28" s="19" t="s">
        <v>216</v>
      </c>
      <c r="B28" s="20">
        <v>200</v>
      </c>
      <c r="C28" s="28" t="s">
        <v>388</v>
      </c>
      <c r="D28" s="22">
        <v>400200</v>
      </c>
      <c r="E28" s="22">
        <v>379930.24</v>
      </c>
      <c r="F28" s="23">
        <f t="shared" si="0"/>
        <v>20269.76000000001</v>
      </c>
    </row>
    <row r="29" spans="1:6" s="2" customFormat="1" ht="11.25">
      <c r="A29" s="19" t="s">
        <v>223</v>
      </c>
      <c r="B29" s="20">
        <v>200</v>
      </c>
      <c r="C29" s="28" t="s">
        <v>389</v>
      </c>
      <c r="D29" s="22">
        <f>SUM(D30:D33)</f>
        <v>516200</v>
      </c>
      <c r="E29" s="22">
        <f>SUM(E30:E33)</f>
        <v>495151.25</v>
      </c>
      <c r="F29" s="23">
        <f t="shared" si="0"/>
        <v>21048.75</v>
      </c>
    </row>
    <row r="30" spans="1:6" s="2" customFormat="1" ht="11.25">
      <c r="A30" s="19" t="s">
        <v>224</v>
      </c>
      <c r="B30" s="20">
        <v>200</v>
      </c>
      <c r="C30" s="28" t="s">
        <v>390</v>
      </c>
      <c r="D30" s="22">
        <v>44400</v>
      </c>
      <c r="E30" s="22">
        <v>38989.25</v>
      </c>
      <c r="F30" s="23">
        <f t="shared" si="0"/>
        <v>5410.75</v>
      </c>
    </row>
    <row r="31" spans="1:6" s="2" customFormat="1" ht="11.25">
      <c r="A31" s="19" t="s">
        <v>226</v>
      </c>
      <c r="B31" s="20">
        <v>200</v>
      </c>
      <c r="C31" s="28" t="s">
        <v>391</v>
      </c>
      <c r="D31" s="22">
        <v>96600</v>
      </c>
      <c r="E31" s="22">
        <v>84224.24</v>
      </c>
      <c r="F31" s="23">
        <f t="shared" si="0"/>
        <v>12375.759999999995</v>
      </c>
    </row>
    <row r="32" spans="1:6" s="2" customFormat="1" ht="22.5">
      <c r="A32" s="19" t="s">
        <v>227</v>
      </c>
      <c r="B32" s="20">
        <v>200</v>
      </c>
      <c r="C32" s="28" t="s">
        <v>392</v>
      </c>
      <c r="D32" s="22">
        <v>157200</v>
      </c>
      <c r="E32" s="22">
        <v>154035.32</v>
      </c>
      <c r="F32" s="23">
        <f t="shared" si="0"/>
        <v>3164.679999999993</v>
      </c>
    </row>
    <row r="33" spans="1:6" s="2" customFormat="1" ht="11.25">
      <c r="A33" s="19" t="s">
        <v>228</v>
      </c>
      <c r="B33" s="20">
        <v>200</v>
      </c>
      <c r="C33" s="28" t="s">
        <v>393</v>
      </c>
      <c r="D33" s="22">
        <v>218000</v>
      </c>
      <c r="E33" s="22">
        <v>217902.44</v>
      </c>
      <c r="F33" s="23">
        <f t="shared" si="0"/>
        <v>97.55999999999767</v>
      </c>
    </row>
    <row r="34" spans="1:6" s="2" customFormat="1" ht="11.25">
      <c r="A34" s="19" t="s">
        <v>229</v>
      </c>
      <c r="B34" s="20">
        <v>200</v>
      </c>
      <c r="C34" s="28" t="s">
        <v>394</v>
      </c>
      <c r="D34" s="22">
        <v>6500</v>
      </c>
      <c r="E34" s="22">
        <v>6455.14</v>
      </c>
      <c r="F34" s="23">
        <f t="shared" si="0"/>
        <v>44.85999999999967</v>
      </c>
    </row>
    <row r="35" spans="1:6" s="2" customFormat="1" ht="22.5">
      <c r="A35" s="19" t="s">
        <v>230</v>
      </c>
      <c r="B35" s="20">
        <v>200</v>
      </c>
      <c r="C35" s="28" t="s">
        <v>395</v>
      </c>
      <c r="D35" s="22">
        <f>SUM(D37+D36)</f>
        <v>255200</v>
      </c>
      <c r="E35" s="22">
        <f>SUM(E37+E36)</f>
        <v>233645</v>
      </c>
      <c r="F35" s="23">
        <f t="shared" si="0"/>
        <v>21555</v>
      </c>
    </row>
    <row r="36" spans="1:6" s="2" customFormat="1" ht="22.5">
      <c r="A36" s="19" t="s">
        <v>467</v>
      </c>
      <c r="B36" s="20">
        <v>200</v>
      </c>
      <c r="C36" s="28" t="s">
        <v>468</v>
      </c>
      <c r="D36" s="22">
        <v>117500</v>
      </c>
      <c r="E36" s="22">
        <v>97568</v>
      </c>
      <c r="F36" s="23">
        <f t="shared" si="0"/>
        <v>19932</v>
      </c>
    </row>
    <row r="37" spans="1:6" s="2" customFormat="1" ht="22.5">
      <c r="A37" s="19" t="s">
        <v>231</v>
      </c>
      <c r="B37" s="20">
        <v>200</v>
      </c>
      <c r="C37" s="28" t="s">
        <v>396</v>
      </c>
      <c r="D37" s="22">
        <v>137700</v>
      </c>
      <c r="E37" s="22">
        <v>136077</v>
      </c>
      <c r="F37" s="23">
        <f t="shared" si="0"/>
        <v>1623</v>
      </c>
    </row>
    <row r="38" spans="1:6" s="2" customFormat="1" ht="22.5">
      <c r="A38" s="19" t="s">
        <v>232</v>
      </c>
      <c r="B38" s="20">
        <v>200</v>
      </c>
      <c r="C38" s="28" t="s">
        <v>483</v>
      </c>
      <c r="D38" s="22">
        <v>200</v>
      </c>
      <c r="E38" s="22">
        <v>200</v>
      </c>
      <c r="F38" s="23">
        <f t="shared" si="0"/>
        <v>0</v>
      </c>
    </row>
    <row r="39" spans="1:6" s="2" customFormat="1" ht="183.75" customHeight="1">
      <c r="A39" s="19" t="s">
        <v>469</v>
      </c>
      <c r="B39" s="20">
        <v>200</v>
      </c>
      <c r="C39" s="28" t="s">
        <v>484</v>
      </c>
      <c r="D39" s="22">
        <v>200</v>
      </c>
      <c r="E39" s="22">
        <v>200</v>
      </c>
      <c r="F39" s="23">
        <f t="shared" si="0"/>
        <v>0</v>
      </c>
    </row>
    <row r="40" spans="1:6" s="2" customFormat="1" ht="409.5" customHeight="1">
      <c r="A40" s="19" t="s">
        <v>233</v>
      </c>
      <c r="B40" s="20">
        <v>200</v>
      </c>
      <c r="C40" s="28" t="s">
        <v>401</v>
      </c>
      <c r="D40" s="22">
        <v>200</v>
      </c>
      <c r="E40" s="22">
        <v>200</v>
      </c>
      <c r="F40" s="23">
        <f t="shared" si="0"/>
        <v>0</v>
      </c>
    </row>
    <row r="41" spans="1:6" s="2" customFormat="1" ht="39" customHeight="1">
      <c r="A41" s="19" t="s">
        <v>470</v>
      </c>
      <c r="B41" s="20">
        <v>200</v>
      </c>
      <c r="C41" s="28" t="s">
        <v>485</v>
      </c>
      <c r="D41" s="22">
        <v>200</v>
      </c>
      <c r="E41" s="22">
        <v>200</v>
      </c>
      <c r="F41" s="23">
        <f t="shared" si="0"/>
        <v>0</v>
      </c>
    </row>
    <row r="42" spans="1:6" s="2" customFormat="1" ht="22.5">
      <c r="A42" s="19" t="s">
        <v>353</v>
      </c>
      <c r="B42" s="20">
        <v>200</v>
      </c>
      <c r="C42" s="28" t="s">
        <v>486</v>
      </c>
      <c r="D42" s="22">
        <v>200</v>
      </c>
      <c r="E42" s="22">
        <v>200</v>
      </c>
      <c r="F42" s="23">
        <f t="shared" si="0"/>
        <v>0</v>
      </c>
    </row>
    <row r="43" spans="1:6" s="2" customFormat="1" ht="22.5">
      <c r="A43" s="19" t="s">
        <v>234</v>
      </c>
      <c r="B43" s="20">
        <v>200</v>
      </c>
      <c r="C43" s="29">
        <v>9.510107E+19</v>
      </c>
      <c r="D43" s="22">
        <f aca="true" t="shared" si="3" ref="D43:E46">SUM(D44)</f>
        <v>152200</v>
      </c>
      <c r="E43" s="22">
        <f t="shared" si="3"/>
        <v>152105.33</v>
      </c>
      <c r="F43" s="23">
        <f t="shared" si="0"/>
        <v>94.6700000000128</v>
      </c>
    </row>
    <row r="44" spans="1:6" s="2" customFormat="1" ht="22.5">
      <c r="A44" s="19" t="s">
        <v>235</v>
      </c>
      <c r="B44" s="20">
        <v>200</v>
      </c>
      <c r="C44" s="29">
        <v>9.510107002E+19</v>
      </c>
      <c r="D44" s="22">
        <f t="shared" si="3"/>
        <v>152200</v>
      </c>
      <c r="E44" s="22">
        <f t="shared" si="3"/>
        <v>152105.33</v>
      </c>
      <c r="F44" s="23">
        <f t="shared" si="0"/>
        <v>94.6700000000128</v>
      </c>
    </row>
    <row r="45" spans="1:6" s="2" customFormat="1" ht="24" customHeight="1">
      <c r="A45" s="19" t="s">
        <v>236</v>
      </c>
      <c r="B45" s="20">
        <v>200</v>
      </c>
      <c r="C45" s="29">
        <v>9.5101070020003E+19</v>
      </c>
      <c r="D45" s="22">
        <f t="shared" si="3"/>
        <v>152200</v>
      </c>
      <c r="E45" s="22">
        <f t="shared" si="3"/>
        <v>152105.33</v>
      </c>
      <c r="F45" s="23">
        <f t="shared" si="0"/>
        <v>94.6700000000128</v>
      </c>
    </row>
    <row r="46" spans="1:6" s="2" customFormat="1" ht="33.75">
      <c r="A46" s="19" t="s">
        <v>237</v>
      </c>
      <c r="B46" s="20">
        <v>200</v>
      </c>
      <c r="C46" s="28" t="s">
        <v>397</v>
      </c>
      <c r="D46" s="22">
        <f t="shared" si="3"/>
        <v>152200</v>
      </c>
      <c r="E46" s="22">
        <f t="shared" si="3"/>
        <v>152105.33</v>
      </c>
      <c r="F46" s="23">
        <f t="shared" si="0"/>
        <v>94.6700000000128</v>
      </c>
    </row>
    <row r="47" spans="1:6" s="2" customFormat="1" ht="11.25">
      <c r="A47" s="19" t="s">
        <v>238</v>
      </c>
      <c r="B47" s="20">
        <v>200</v>
      </c>
      <c r="C47" s="28" t="s">
        <v>398</v>
      </c>
      <c r="D47" s="22">
        <v>152200</v>
      </c>
      <c r="E47" s="26">
        <v>152105.33</v>
      </c>
      <c r="F47" s="23">
        <f t="shared" si="0"/>
        <v>94.6700000000128</v>
      </c>
    </row>
    <row r="48" spans="1:6" s="2" customFormat="1" ht="11.25">
      <c r="A48" s="19" t="s">
        <v>451</v>
      </c>
      <c r="B48" s="20">
        <v>200</v>
      </c>
      <c r="C48" s="28" t="s">
        <v>455</v>
      </c>
      <c r="D48" s="22">
        <v>12200</v>
      </c>
      <c r="E48" s="26">
        <v>0</v>
      </c>
      <c r="F48" s="23">
        <f t="shared" si="0"/>
        <v>12200</v>
      </c>
    </row>
    <row r="49" spans="1:6" s="2" customFormat="1" ht="11.25">
      <c r="A49" s="19" t="s">
        <v>451</v>
      </c>
      <c r="B49" s="20">
        <v>200</v>
      </c>
      <c r="C49" s="28" t="s">
        <v>456</v>
      </c>
      <c r="D49" s="22">
        <v>12200</v>
      </c>
      <c r="E49" s="26">
        <v>0</v>
      </c>
      <c r="F49" s="23">
        <f t="shared" si="0"/>
        <v>12200</v>
      </c>
    </row>
    <row r="50" spans="1:6" s="2" customFormat="1" ht="22.5">
      <c r="A50" s="19" t="s">
        <v>452</v>
      </c>
      <c r="B50" s="20">
        <v>200</v>
      </c>
      <c r="C50" s="28" t="s">
        <v>457</v>
      </c>
      <c r="D50" s="22">
        <v>12200</v>
      </c>
      <c r="E50" s="26">
        <v>0</v>
      </c>
      <c r="F50" s="23">
        <f t="shared" si="0"/>
        <v>12200</v>
      </c>
    </row>
    <row r="51" spans="1:6" s="2" customFormat="1" ht="11.25">
      <c r="A51" s="19" t="s">
        <v>238</v>
      </c>
      <c r="B51" s="20">
        <v>200</v>
      </c>
      <c r="C51" s="28" t="s">
        <v>458</v>
      </c>
      <c r="D51" s="22">
        <v>12200</v>
      </c>
      <c r="E51" s="26">
        <v>0</v>
      </c>
      <c r="F51" s="23">
        <f t="shared" si="0"/>
        <v>12200</v>
      </c>
    </row>
    <row r="52" spans="1:6" s="2" customFormat="1" ht="12" customHeight="1">
      <c r="A52" s="19" t="s">
        <v>453</v>
      </c>
      <c r="B52" s="20">
        <v>200</v>
      </c>
      <c r="C52" s="28" t="s">
        <v>459</v>
      </c>
      <c r="D52" s="22">
        <v>12200</v>
      </c>
      <c r="E52" s="26">
        <v>0</v>
      </c>
      <c r="F52" s="23">
        <f t="shared" si="0"/>
        <v>12200</v>
      </c>
    </row>
    <row r="53" spans="1:6" s="2" customFormat="1" ht="22.5">
      <c r="A53" s="19" t="s">
        <v>454</v>
      </c>
      <c r="B53" s="20">
        <v>200</v>
      </c>
      <c r="C53" s="28" t="s">
        <v>460</v>
      </c>
      <c r="D53" s="22">
        <v>12200</v>
      </c>
      <c r="E53" s="26">
        <v>0</v>
      </c>
      <c r="F53" s="23">
        <f t="shared" si="0"/>
        <v>12200</v>
      </c>
    </row>
    <row r="54" spans="1:6" s="2" customFormat="1" ht="33.75">
      <c r="A54" s="19" t="s">
        <v>239</v>
      </c>
      <c r="B54" s="20">
        <v>200</v>
      </c>
      <c r="C54" s="29">
        <v>9.510114E+19</v>
      </c>
      <c r="D54" s="37">
        <f>SUM(D55)</f>
        <v>5000</v>
      </c>
      <c r="E54" s="37">
        <f>SUM(E55)</f>
        <v>5000</v>
      </c>
      <c r="F54" s="23">
        <f t="shared" si="0"/>
        <v>0</v>
      </c>
    </row>
    <row r="55" spans="1:6" s="2" customFormat="1" ht="56.25">
      <c r="A55" s="19" t="s">
        <v>240</v>
      </c>
      <c r="B55" s="20">
        <v>200</v>
      </c>
      <c r="C55" s="25" t="s">
        <v>241</v>
      </c>
      <c r="D55" s="22">
        <f aca="true" t="shared" si="4" ref="D55:E58">SUM(D56)</f>
        <v>5000</v>
      </c>
      <c r="E55" s="22">
        <f t="shared" si="4"/>
        <v>5000</v>
      </c>
      <c r="F55" s="23">
        <f t="shared" si="0"/>
        <v>0</v>
      </c>
    </row>
    <row r="56" spans="1:6" s="2" customFormat="1" ht="22.5">
      <c r="A56" s="19" t="s">
        <v>242</v>
      </c>
      <c r="B56" s="20">
        <v>200</v>
      </c>
      <c r="C56" s="25" t="s">
        <v>243</v>
      </c>
      <c r="D56" s="22">
        <f t="shared" si="4"/>
        <v>5000</v>
      </c>
      <c r="E56" s="22">
        <f t="shared" si="4"/>
        <v>5000</v>
      </c>
      <c r="F56" s="23">
        <f t="shared" si="0"/>
        <v>0</v>
      </c>
    </row>
    <row r="57" spans="1:6" s="2" customFormat="1" ht="34.5" customHeight="1">
      <c r="A57" s="19" t="s">
        <v>211</v>
      </c>
      <c r="B57" s="20">
        <v>200</v>
      </c>
      <c r="C57" s="28" t="s">
        <v>399</v>
      </c>
      <c r="D57" s="22">
        <f t="shared" si="4"/>
        <v>5000</v>
      </c>
      <c r="E57" s="22">
        <f t="shared" si="4"/>
        <v>5000</v>
      </c>
      <c r="F57" s="23">
        <f t="shared" si="0"/>
        <v>0</v>
      </c>
    </row>
    <row r="58" spans="1:6" s="2" customFormat="1" ht="11.25">
      <c r="A58" s="19" t="s">
        <v>212</v>
      </c>
      <c r="B58" s="20">
        <v>200</v>
      </c>
      <c r="C58" s="28" t="s">
        <v>399</v>
      </c>
      <c r="D58" s="22">
        <f t="shared" si="4"/>
        <v>5000</v>
      </c>
      <c r="E58" s="22">
        <f t="shared" si="4"/>
        <v>5000</v>
      </c>
      <c r="F58" s="23">
        <f t="shared" si="0"/>
        <v>0</v>
      </c>
    </row>
    <row r="59" spans="1:6" s="2" customFormat="1" ht="11.25">
      <c r="A59" s="19" t="s">
        <v>229</v>
      </c>
      <c r="B59" s="20">
        <v>200</v>
      </c>
      <c r="C59" s="28" t="s">
        <v>400</v>
      </c>
      <c r="D59" s="22">
        <v>5000</v>
      </c>
      <c r="E59" s="26">
        <v>5000</v>
      </c>
      <c r="F59" s="23">
        <f t="shared" si="0"/>
        <v>0</v>
      </c>
    </row>
    <row r="60" spans="1:6" s="2" customFormat="1" ht="11.25">
      <c r="A60" s="19" t="s">
        <v>244</v>
      </c>
      <c r="B60" s="20">
        <v>200</v>
      </c>
      <c r="C60" s="25" t="s">
        <v>245</v>
      </c>
      <c r="D60" s="22">
        <f aca="true" t="shared" si="5" ref="D60:E63">SUM(D61)</f>
        <v>120400</v>
      </c>
      <c r="E60" s="22">
        <f t="shared" si="5"/>
        <v>120400</v>
      </c>
      <c r="F60" s="23">
        <f t="shared" si="0"/>
        <v>0</v>
      </c>
    </row>
    <row r="61" spans="1:6" s="2" customFormat="1" ht="22.5">
      <c r="A61" s="19" t="s">
        <v>246</v>
      </c>
      <c r="B61" s="20">
        <v>200</v>
      </c>
      <c r="C61" s="25" t="s">
        <v>247</v>
      </c>
      <c r="D61" s="22">
        <f t="shared" si="5"/>
        <v>120400</v>
      </c>
      <c r="E61" s="22">
        <f t="shared" si="5"/>
        <v>120400</v>
      </c>
      <c r="F61" s="23">
        <f t="shared" si="0"/>
        <v>0</v>
      </c>
    </row>
    <row r="62" spans="1:6" s="2" customFormat="1" ht="33.75">
      <c r="A62" s="19" t="s">
        <v>248</v>
      </c>
      <c r="B62" s="20">
        <v>200</v>
      </c>
      <c r="C62" s="25" t="s">
        <v>249</v>
      </c>
      <c r="D62" s="22">
        <f t="shared" si="5"/>
        <v>120400</v>
      </c>
      <c r="E62" s="22">
        <f t="shared" si="5"/>
        <v>120400</v>
      </c>
      <c r="F62" s="23">
        <f t="shared" si="0"/>
        <v>0</v>
      </c>
    </row>
    <row r="63" spans="1:6" s="2" customFormat="1" ht="56.25">
      <c r="A63" s="19" t="s">
        <v>250</v>
      </c>
      <c r="B63" s="20">
        <v>200</v>
      </c>
      <c r="C63" s="29">
        <v>9.51020300136E+19</v>
      </c>
      <c r="D63" s="22">
        <f t="shared" si="5"/>
        <v>120400</v>
      </c>
      <c r="E63" s="22">
        <f t="shared" si="5"/>
        <v>120400</v>
      </c>
      <c r="F63" s="23">
        <f t="shared" si="0"/>
        <v>0</v>
      </c>
    </row>
    <row r="64" spans="1:6" s="2" customFormat="1" ht="33.75">
      <c r="A64" s="19" t="s">
        <v>211</v>
      </c>
      <c r="B64" s="20">
        <v>200</v>
      </c>
      <c r="C64" s="28" t="s">
        <v>402</v>
      </c>
      <c r="D64" s="22">
        <f>SUM(D65+D69)</f>
        <v>120400</v>
      </c>
      <c r="E64" s="22">
        <f>SUM(E65+E69)</f>
        <v>120400</v>
      </c>
      <c r="F64" s="23">
        <f t="shared" si="0"/>
        <v>0</v>
      </c>
    </row>
    <row r="65" spans="1:6" s="2" customFormat="1" ht="11.25">
      <c r="A65" s="19" t="s">
        <v>212</v>
      </c>
      <c r="B65" s="20">
        <v>200</v>
      </c>
      <c r="C65" s="28" t="s">
        <v>403</v>
      </c>
      <c r="D65" s="22">
        <f>SUM(D66)</f>
        <v>110100</v>
      </c>
      <c r="E65" s="22">
        <f>SUM(E66)</f>
        <v>110100</v>
      </c>
      <c r="F65" s="23">
        <f t="shared" si="0"/>
        <v>0</v>
      </c>
    </row>
    <row r="66" spans="1:6" s="2" customFormat="1" ht="33.75">
      <c r="A66" s="19" t="s">
        <v>213</v>
      </c>
      <c r="B66" s="20">
        <v>200</v>
      </c>
      <c r="C66" s="28" t="s">
        <v>404</v>
      </c>
      <c r="D66" s="22">
        <f>SUM(D67:D68)</f>
        <v>110100</v>
      </c>
      <c r="E66" s="22">
        <f>SUM(E67:E68)</f>
        <v>110100</v>
      </c>
      <c r="F66" s="23">
        <f t="shared" si="0"/>
        <v>0</v>
      </c>
    </row>
    <row r="67" spans="1:6" s="2" customFormat="1" ht="11.25">
      <c r="A67" s="19" t="s">
        <v>214</v>
      </c>
      <c r="B67" s="20">
        <v>200</v>
      </c>
      <c r="C67" s="28" t="s">
        <v>405</v>
      </c>
      <c r="D67" s="22">
        <v>87242.48</v>
      </c>
      <c r="E67" s="26">
        <v>87242.48</v>
      </c>
      <c r="F67" s="23">
        <f t="shared" si="0"/>
        <v>0</v>
      </c>
    </row>
    <row r="68" spans="1:6" s="2" customFormat="1" ht="22.5">
      <c r="A68" s="19" t="s">
        <v>216</v>
      </c>
      <c r="B68" s="20">
        <v>200</v>
      </c>
      <c r="C68" s="28" t="s">
        <v>406</v>
      </c>
      <c r="D68" s="22">
        <v>22857.52</v>
      </c>
      <c r="E68" s="26">
        <v>22857.52</v>
      </c>
      <c r="F68" s="23">
        <f t="shared" si="0"/>
        <v>0</v>
      </c>
    </row>
    <row r="69" spans="1:6" s="2" customFormat="1" ht="22.5">
      <c r="A69" s="19" t="s">
        <v>230</v>
      </c>
      <c r="B69" s="20">
        <v>200</v>
      </c>
      <c r="C69" s="28" t="s">
        <v>407</v>
      </c>
      <c r="D69" s="22">
        <f>SUM(D71+D70)</f>
        <v>10300</v>
      </c>
      <c r="E69" s="22">
        <f>SUM(E71+E70)</f>
        <v>10300</v>
      </c>
      <c r="F69" s="23">
        <f t="shared" si="0"/>
        <v>0</v>
      </c>
    </row>
    <row r="70" spans="1:6" s="2" customFormat="1" ht="22.5">
      <c r="A70" s="19" t="s">
        <v>467</v>
      </c>
      <c r="B70" s="20">
        <v>200</v>
      </c>
      <c r="C70" s="28" t="s">
        <v>471</v>
      </c>
      <c r="D70" s="22">
        <v>9300</v>
      </c>
      <c r="E70" s="26">
        <v>9300</v>
      </c>
      <c r="F70" s="23">
        <f t="shared" si="0"/>
        <v>0</v>
      </c>
    </row>
    <row r="71" spans="1:6" s="2" customFormat="1" ht="22.5">
      <c r="A71" s="19" t="s">
        <v>231</v>
      </c>
      <c r="B71" s="20">
        <v>200</v>
      </c>
      <c r="C71" s="28" t="s">
        <v>408</v>
      </c>
      <c r="D71" s="22">
        <v>1000</v>
      </c>
      <c r="E71" s="26">
        <v>1000</v>
      </c>
      <c r="F71" s="23">
        <f t="shared" si="0"/>
        <v>0</v>
      </c>
    </row>
    <row r="72" spans="1:6" s="2" customFormat="1" ht="45">
      <c r="A72" s="19" t="s">
        <v>251</v>
      </c>
      <c r="B72" s="20">
        <v>200</v>
      </c>
      <c r="C72" s="25" t="s">
        <v>252</v>
      </c>
      <c r="D72" s="22">
        <v>49400</v>
      </c>
      <c r="E72" s="22">
        <f>SUM(E75+E80)</f>
        <v>49308.84</v>
      </c>
      <c r="F72" s="23">
        <f t="shared" si="0"/>
        <v>91.16000000000349</v>
      </c>
    </row>
    <row r="73" spans="1:6" s="2" customFormat="1" ht="67.5">
      <c r="A73" s="19" t="s">
        <v>253</v>
      </c>
      <c r="B73" s="20">
        <v>200</v>
      </c>
      <c r="C73" s="25" t="s">
        <v>254</v>
      </c>
      <c r="D73" s="22">
        <v>49400</v>
      </c>
      <c r="E73" s="22">
        <f>SUM(E75+E80)</f>
        <v>49308.84</v>
      </c>
      <c r="F73" s="23">
        <f t="shared" si="0"/>
        <v>91.16000000000349</v>
      </c>
    </row>
    <row r="74" spans="1:6" s="2" customFormat="1" ht="56.25">
      <c r="A74" s="19" t="s">
        <v>255</v>
      </c>
      <c r="B74" s="20">
        <v>200</v>
      </c>
      <c r="C74" s="25" t="s">
        <v>256</v>
      </c>
      <c r="D74" s="22">
        <v>45400</v>
      </c>
      <c r="E74" s="22">
        <f>SUM(E75)</f>
        <v>45340</v>
      </c>
      <c r="F74" s="23">
        <f t="shared" si="0"/>
        <v>60</v>
      </c>
    </row>
    <row r="75" spans="1:6" s="2" customFormat="1" ht="67.5">
      <c r="A75" s="19" t="s">
        <v>257</v>
      </c>
      <c r="B75" s="20">
        <v>200</v>
      </c>
      <c r="C75" s="25" t="s">
        <v>258</v>
      </c>
      <c r="D75" s="22">
        <f>SUM(D77)</f>
        <v>45400</v>
      </c>
      <c r="E75" s="22">
        <f>SUM(E77)</f>
        <v>45340</v>
      </c>
      <c r="F75" s="23">
        <f t="shared" si="0"/>
        <v>60</v>
      </c>
    </row>
    <row r="76" spans="1:6" s="2" customFormat="1" ht="11.25" hidden="1">
      <c r="A76" s="19" t="s">
        <v>229</v>
      </c>
      <c r="B76" s="20">
        <v>200</v>
      </c>
      <c r="C76" s="25" t="s">
        <v>259</v>
      </c>
      <c r="D76" s="23">
        <v>0</v>
      </c>
      <c r="E76" s="27">
        <v>0</v>
      </c>
      <c r="F76" s="23">
        <f t="shared" si="0"/>
        <v>0</v>
      </c>
    </row>
    <row r="77" spans="1:6" s="2" customFormat="1" ht="33.75">
      <c r="A77" s="19" t="s">
        <v>211</v>
      </c>
      <c r="B77" s="20">
        <v>200</v>
      </c>
      <c r="C77" s="28" t="s">
        <v>409</v>
      </c>
      <c r="D77" s="23">
        <f>SUM(D78)</f>
        <v>45400</v>
      </c>
      <c r="E77" s="23">
        <f>SUM(E78)</f>
        <v>45340</v>
      </c>
      <c r="F77" s="23">
        <f t="shared" si="0"/>
        <v>60</v>
      </c>
    </row>
    <row r="78" spans="1:6" s="2" customFormat="1" ht="11.25">
      <c r="A78" s="19" t="s">
        <v>223</v>
      </c>
      <c r="B78" s="20">
        <v>200</v>
      </c>
      <c r="C78" s="28" t="s">
        <v>410</v>
      </c>
      <c r="D78" s="23">
        <f>SUM(D79)</f>
        <v>45400</v>
      </c>
      <c r="E78" s="23">
        <f>SUM(E79)</f>
        <v>45340</v>
      </c>
      <c r="F78" s="23">
        <f t="shared" si="0"/>
        <v>60</v>
      </c>
    </row>
    <row r="79" spans="1:6" s="2" customFormat="1" ht="11.25">
      <c r="A79" s="19" t="s">
        <v>228</v>
      </c>
      <c r="B79" s="20">
        <v>200</v>
      </c>
      <c r="C79" s="28" t="s">
        <v>411</v>
      </c>
      <c r="D79" s="23">
        <v>45400</v>
      </c>
      <c r="E79" s="27">
        <v>45340</v>
      </c>
      <c r="F79" s="23">
        <f t="shared" si="0"/>
        <v>60</v>
      </c>
    </row>
    <row r="80" spans="1:6" s="2" customFormat="1" ht="22.5">
      <c r="A80" s="19" t="s">
        <v>260</v>
      </c>
      <c r="B80" s="20">
        <v>200</v>
      </c>
      <c r="C80" s="25" t="s">
        <v>261</v>
      </c>
      <c r="D80" s="23">
        <v>4000</v>
      </c>
      <c r="E80" s="27">
        <v>3968.84</v>
      </c>
      <c r="F80" s="23">
        <f t="shared" si="0"/>
        <v>31.159999999999854</v>
      </c>
    </row>
    <row r="81" spans="1:6" s="2" customFormat="1" ht="45">
      <c r="A81" s="19" t="s">
        <v>262</v>
      </c>
      <c r="B81" s="20">
        <v>200</v>
      </c>
      <c r="C81" s="25" t="s">
        <v>263</v>
      </c>
      <c r="D81" s="23">
        <v>4000</v>
      </c>
      <c r="E81" s="27">
        <v>3968.84</v>
      </c>
      <c r="F81" s="23">
        <f t="shared" si="0"/>
        <v>31.159999999999854</v>
      </c>
    </row>
    <row r="82" spans="1:6" s="2" customFormat="1" ht="33.75">
      <c r="A82" s="19" t="s">
        <v>211</v>
      </c>
      <c r="B82" s="20">
        <v>200</v>
      </c>
      <c r="C82" s="28" t="s">
        <v>442</v>
      </c>
      <c r="D82" s="23">
        <v>4000</v>
      </c>
      <c r="E82" s="27">
        <v>3968.84</v>
      </c>
      <c r="F82" s="23">
        <f t="shared" si="0"/>
        <v>31.159999999999854</v>
      </c>
    </row>
    <row r="83" spans="1:6" s="2" customFormat="1" ht="11.25">
      <c r="A83" s="19" t="s">
        <v>212</v>
      </c>
      <c r="B83" s="20">
        <v>200</v>
      </c>
      <c r="C83" s="28" t="s">
        <v>443</v>
      </c>
      <c r="D83" s="23">
        <v>4000</v>
      </c>
      <c r="E83" s="27">
        <v>3968.84</v>
      </c>
      <c r="F83" s="23">
        <f aca="true" t="shared" si="6" ref="F83:F146">D83-E83</f>
        <v>31.159999999999854</v>
      </c>
    </row>
    <row r="84" spans="1:6" s="2" customFormat="1" ht="11.25">
      <c r="A84" s="19" t="s">
        <v>223</v>
      </c>
      <c r="B84" s="20">
        <v>200</v>
      </c>
      <c r="C84" s="28" t="s">
        <v>444</v>
      </c>
      <c r="D84" s="23">
        <v>4000</v>
      </c>
      <c r="E84" s="27">
        <v>3968.84</v>
      </c>
      <c r="F84" s="23">
        <f t="shared" si="6"/>
        <v>31.159999999999854</v>
      </c>
    </row>
    <row r="85" spans="1:6" s="2" customFormat="1" ht="11.25">
      <c r="A85" s="19" t="s">
        <v>228</v>
      </c>
      <c r="B85" s="20">
        <v>200</v>
      </c>
      <c r="C85" s="28" t="s">
        <v>445</v>
      </c>
      <c r="D85" s="23">
        <v>4000</v>
      </c>
      <c r="E85" s="27">
        <v>3968.84</v>
      </c>
      <c r="F85" s="23">
        <f t="shared" si="6"/>
        <v>31.159999999999854</v>
      </c>
    </row>
    <row r="86" spans="1:6" s="2" customFormat="1" ht="22.5">
      <c r="A86" s="19" t="s">
        <v>264</v>
      </c>
      <c r="B86" s="20">
        <v>200</v>
      </c>
      <c r="C86" s="30" t="s">
        <v>265</v>
      </c>
      <c r="D86" s="27">
        <f>SUM(D101+D112)</f>
        <v>2120100</v>
      </c>
      <c r="E86" s="27">
        <f>SUM(E101+E112)</f>
        <v>2052642.38</v>
      </c>
      <c r="F86" s="23">
        <f t="shared" si="6"/>
        <v>67457.62000000011</v>
      </c>
    </row>
    <row r="87" spans="1:6" s="2" customFormat="1" ht="22.5" customHeight="1" hidden="1">
      <c r="A87" s="19" t="s">
        <v>266</v>
      </c>
      <c r="B87" s="20">
        <v>200</v>
      </c>
      <c r="C87" s="31"/>
      <c r="D87" s="23">
        <v>0</v>
      </c>
      <c r="E87" s="27">
        <v>0</v>
      </c>
      <c r="F87" s="23">
        <f t="shared" si="6"/>
        <v>0</v>
      </c>
    </row>
    <row r="88" spans="1:6" s="2" customFormat="1" ht="33.75" customHeight="1" hidden="1">
      <c r="A88" s="19" t="s">
        <v>267</v>
      </c>
      <c r="B88" s="20">
        <v>200</v>
      </c>
      <c r="C88" s="31"/>
      <c r="D88" s="23">
        <v>0</v>
      </c>
      <c r="E88" s="27">
        <v>0</v>
      </c>
      <c r="F88" s="23">
        <f t="shared" si="6"/>
        <v>0</v>
      </c>
    </row>
    <row r="89" spans="1:6" s="2" customFormat="1" ht="11.25" customHeight="1" hidden="1">
      <c r="A89" s="19" t="s">
        <v>268</v>
      </c>
      <c r="B89" s="20">
        <v>200</v>
      </c>
      <c r="C89" s="31"/>
      <c r="D89" s="23">
        <v>0</v>
      </c>
      <c r="E89" s="27">
        <v>0</v>
      </c>
      <c r="F89" s="23">
        <f t="shared" si="6"/>
        <v>0</v>
      </c>
    </row>
    <row r="90" spans="1:6" s="2" customFormat="1" ht="78.75" customHeight="1" hidden="1">
      <c r="A90" s="19" t="s">
        <v>269</v>
      </c>
      <c r="B90" s="20">
        <v>200</v>
      </c>
      <c r="C90" s="31"/>
      <c r="D90" s="23">
        <v>0</v>
      </c>
      <c r="E90" s="27">
        <v>0</v>
      </c>
      <c r="F90" s="23">
        <f t="shared" si="6"/>
        <v>0</v>
      </c>
    </row>
    <row r="91" spans="1:6" s="2" customFormat="1" ht="67.5" customHeight="1" hidden="1">
      <c r="A91" s="19" t="s">
        <v>270</v>
      </c>
      <c r="B91" s="20">
        <v>200</v>
      </c>
      <c r="C91" s="31"/>
      <c r="D91" s="23">
        <v>0</v>
      </c>
      <c r="E91" s="27">
        <v>0</v>
      </c>
      <c r="F91" s="23">
        <f t="shared" si="6"/>
        <v>0</v>
      </c>
    </row>
    <row r="92" spans="1:6" s="2" customFormat="1" ht="11.25" customHeight="1" hidden="1">
      <c r="A92" s="19" t="s">
        <v>271</v>
      </c>
      <c r="B92" s="20">
        <v>200</v>
      </c>
      <c r="C92" s="31"/>
      <c r="D92" s="23">
        <v>0</v>
      </c>
      <c r="E92" s="27">
        <v>0</v>
      </c>
      <c r="F92" s="23">
        <f t="shared" si="6"/>
        <v>0</v>
      </c>
    </row>
    <row r="93" spans="1:6" s="2" customFormat="1" ht="11.25" customHeight="1" hidden="1">
      <c r="A93" s="19" t="s">
        <v>212</v>
      </c>
      <c r="B93" s="20">
        <v>200</v>
      </c>
      <c r="C93" s="31"/>
      <c r="D93" s="23">
        <v>0</v>
      </c>
      <c r="E93" s="27">
        <v>0</v>
      </c>
      <c r="F93" s="23">
        <f t="shared" si="6"/>
        <v>0</v>
      </c>
    </row>
    <row r="94" spans="1:6" s="2" customFormat="1" ht="22.5" customHeight="1" hidden="1">
      <c r="A94" s="19" t="s">
        <v>266</v>
      </c>
      <c r="B94" s="20">
        <v>200</v>
      </c>
      <c r="C94" s="31"/>
      <c r="D94" s="23">
        <v>0</v>
      </c>
      <c r="E94" s="27">
        <v>0</v>
      </c>
      <c r="F94" s="23">
        <f t="shared" si="6"/>
        <v>0</v>
      </c>
    </row>
    <row r="95" spans="1:6" s="2" customFormat="1" ht="33.75" customHeight="1" hidden="1">
      <c r="A95" s="19" t="s">
        <v>267</v>
      </c>
      <c r="B95" s="20">
        <v>200</v>
      </c>
      <c r="C95" s="31"/>
      <c r="D95" s="23">
        <v>0</v>
      </c>
      <c r="E95" s="27">
        <v>0</v>
      </c>
      <c r="F95" s="23">
        <f t="shared" si="6"/>
        <v>0</v>
      </c>
    </row>
    <row r="96" spans="1:6" s="2" customFormat="1" ht="90" customHeight="1" hidden="1">
      <c r="A96" s="19" t="s">
        <v>272</v>
      </c>
      <c r="B96" s="20">
        <v>200</v>
      </c>
      <c r="C96" s="31"/>
      <c r="D96" s="23">
        <v>0</v>
      </c>
      <c r="E96" s="27">
        <v>0</v>
      </c>
      <c r="F96" s="23">
        <f t="shared" si="6"/>
        <v>0</v>
      </c>
    </row>
    <row r="97" spans="1:6" s="2" customFormat="1" ht="11.25" customHeight="1" hidden="1">
      <c r="A97" s="19" t="s">
        <v>271</v>
      </c>
      <c r="B97" s="20">
        <v>200</v>
      </c>
      <c r="C97" s="31"/>
      <c r="D97" s="23">
        <v>0</v>
      </c>
      <c r="E97" s="27">
        <v>0</v>
      </c>
      <c r="F97" s="23">
        <f t="shared" si="6"/>
        <v>0</v>
      </c>
    </row>
    <row r="98" spans="1:6" s="2" customFormat="1" ht="11.25" customHeight="1" hidden="1">
      <c r="A98" s="19" t="s">
        <v>212</v>
      </c>
      <c r="B98" s="20">
        <v>200</v>
      </c>
      <c r="C98" s="31"/>
      <c r="D98" s="23">
        <v>0</v>
      </c>
      <c r="E98" s="27">
        <v>0</v>
      </c>
      <c r="F98" s="23">
        <f t="shared" si="6"/>
        <v>0</v>
      </c>
    </row>
    <row r="99" spans="1:6" s="2" customFormat="1" ht="22.5" customHeight="1" hidden="1">
      <c r="A99" s="19" t="s">
        <v>266</v>
      </c>
      <c r="B99" s="20">
        <v>200</v>
      </c>
      <c r="C99" s="31"/>
      <c r="D99" s="23">
        <v>0</v>
      </c>
      <c r="E99" s="27">
        <v>0</v>
      </c>
      <c r="F99" s="23">
        <f t="shared" si="6"/>
        <v>0</v>
      </c>
    </row>
    <row r="100" spans="1:6" s="2" customFormat="1" ht="33.75" customHeight="1" hidden="1">
      <c r="A100" s="19" t="s">
        <v>267</v>
      </c>
      <c r="B100" s="20">
        <v>200</v>
      </c>
      <c r="C100" s="31"/>
      <c r="D100" s="23">
        <v>0</v>
      </c>
      <c r="E100" s="27">
        <v>0</v>
      </c>
      <c r="F100" s="23">
        <f t="shared" si="6"/>
        <v>0</v>
      </c>
    </row>
    <row r="101" spans="1:6" s="2" customFormat="1" ht="11.25" customHeight="1">
      <c r="A101" s="19" t="s">
        <v>273</v>
      </c>
      <c r="B101" s="20">
        <v>200</v>
      </c>
      <c r="C101" s="30" t="s">
        <v>274</v>
      </c>
      <c r="D101" s="23">
        <f>SUM(D102+D106)</f>
        <v>1586200</v>
      </c>
      <c r="E101" s="23">
        <f>SUM(E102+E106)</f>
        <v>1560301.23</v>
      </c>
      <c r="F101" s="23">
        <f t="shared" si="6"/>
        <v>25898.77000000002</v>
      </c>
    </row>
    <row r="102" spans="1:6" s="2" customFormat="1" ht="11.25" customHeight="1">
      <c r="A102" s="19" t="s">
        <v>276</v>
      </c>
      <c r="B102" s="20">
        <v>200</v>
      </c>
      <c r="C102" s="30" t="s">
        <v>277</v>
      </c>
      <c r="D102" s="23">
        <f aca="true" t="shared" si="7" ref="D102:E104">SUM(D103)</f>
        <v>1285300</v>
      </c>
      <c r="E102" s="23">
        <f t="shared" si="7"/>
        <v>1259448.3</v>
      </c>
      <c r="F102" s="23">
        <f t="shared" si="6"/>
        <v>25851.699999999953</v>
      </c>
    </row>
    <row r="103" spans="1:6" s="2" customFormat="1" ht="83.25" customHeight="1">
      <c r="A103" s="19" t="s">
        <v>278</v>
      </c>
      <c r="B103" s="20">
        <v>200</v>
      </c>
      <c r="C103" s="30" t="s">
        <v>279</v>
      </c>
      <c r="D103" s="23">
        <f t="shared" si="7"/>
        <v>1285300</v>
      </c>
      <c r="E103" s="23">
        <f t="shared" si="7"/>
        <v>1259448.3</v>
      </c>
      <c r="F103" s="23">
        <f t="shared" si="6"/>
        <v>25851.699999999953</v>
      </c>
    </row>
    <row r="104" spans="1:6" s="2" customFormat="1" ht="60" customHeight="1">
      <c r="A104" s="19" t="s">
        <v>280</v>
      </c>
      <c r="B104" s="20">
        <v>200</v>
      </c>
      <c r="C104" s="30" t="s">
        <v>281</v>
      </c>
      <c r="D104" s="23">
        <f t="shared" si="7"/>
        <v>1285300</v>
      </c>
      <c r="E104" s="23">
        <f t="shared" si="7"/>
        <v>1259448.3</v>
      </c>
      <c r="F104" s="23">
        <f t="shared" si="6"/>
        <v>25851.699999999953</v>
      </c>
    </row>
    <row r="105" spans="1:6" s="2" customFormat="1" ht="32.25" customHeight="1">
      <c r="A105" s="19" t="s">
        <v>282</v>
      </c>
      <c r="B105" s="20">
        <v>200</v>
      </c>
      <c r="C105" s="30" t="s">
        <v>283</v>
      </c>
      <c r="D105" s="23">
        <v>1285300</v>
      </c>
      <c r="E105" s="27">
        <v>1259448.3</v>
      </c>
      <c r="F105" s="23">
        <f t="shared" si="6"/>
        <v>25851.699999999953</v>
      </c>
    </row>
    <row r="106" spans="1:6" s="2" customFormat="1" ht="28.5" customHeight="1">
      <c r="A106" s="19" t="s">
        <v>284</v>
      </c>
      <c r="B106" s="20">
        <v>200</v>
      </c>
      <c r="C106" s="30" t="s">
        <v>285</v>
      </c>
      <c r="D106" s="23">
        <f aca="true" t="shared" si="8" ref="D106:E108">SUM(D107)</f>
        <v>300900</v>
      </c>
      <c r="E106" s="27">
        <f t="shared" si="8"/>
        <v>300852.93</v>
      </c>
      <c r="F106" s="23">
        <f t="shared" si="6"/>
        <v>47.070000000006985</v>
      </c>
    </row>
    <row r="107" spans="1:6" s="2" customFormat="1" ht="95.25" customHeight="1">
      <c r="A107" s="19" t="s">
        <v>286</v>
      </c>
      <c r="B107" s="20">
        <v>200</v>
      </c>
      <c r="C107" s="30" t="s">
        <v>287</v>
      </c>
      <c r="D107" s="23">
        <f t="shared" si="8"/>
        <v>300900</v>
      </c>
      <c r="E107" s="27">
        <f t="shared" si="8"/>
        <v>300852.93</v>
      </c>
      <c r="F107" s="23">
        <f t="shared" si="6"/>
        <v>47.070000000006985</v>
      </c>
    </row>
    <row r="108" spans="1:6" s="2" customFormat="1" ht="94.5" customHeight="1">
      <c r="A108" s="19" t="s">
        <v>288</v>
      </c>
      <c r="B108" s="20">
        <v>200</v>
      </c>
      <c r="C108" s="30" t="s">
        <v>289</v>
      </c>
      <c r="D108" s="23">
        <f t="shared" si="8"/>
        <v>300900</v>
      </c>
      <c r="E108" s="27">
        <f t="shared" si="8"/>
        <v>300852.93</v>
      </c>
      <c r="F108" s="23">
        <f t="shared" si="6"/>
        <v>47.070000000006985</v>
      </c>
    </row>
    <row r="109" spans="1:6" s="2" customFormat="1" ht="28.5" customHeight="1">
      <c r="A109" s="19" t="s">
        <v>290</v>
      </c>
      <c r="B109" s="20">
        <v>200</v>
      </c>
      <c r="C109" s="30" t="s">
        <v>291</v>
      </c>
      <c r="D109" s="23">
        <f>SUM(D110+D111)</f>
        <v>300900</v>
      </c>
      <c r="E109" s="23">
        <f>SUM(E110+E111)</f>
        <v>300852.93</v>
      </c>
      <c r="F109" s="23">
        <f t="shared" si="6"/>
        <v>47.070000000006985</v>
      </c>
    </row>
    <row r="110" spans="1:6" s="2" customFormat="1" ht="28.5" customHeight="1">
      <c r="A110" s="19" t="s">
        <v>292</v>
      </c>
      <c r="B110" s="20">
        <v>200</v>
      </c>
      <c r="C110" s="30" t="s">
        <v>293</v>
      </c>
      <c r="D110" s="23">
        <v>210500</v>
      </c>
      <c r="E110" s="27">
        <v>210486</v>
      </c>
      <c r="F110" s="23">
        <f t="shared" si="6"/>
        <v>14</v>
      </c>
    </row>
    <row r="111" spans="1:6" s="2" customFormat="1" ht="28.5" customHeight="1">
      <c r="A111" s="19" t="s">
        <v>446</v>
      </c>
      <c r="B111" s="20">
        <v>200</v>
      </c>
      <c r="C111" s="30" t="s">
        <v>447</v>
      </c>
      <c r="D111" s="23">
        <v>90400</v>
      </c>
      <c r="E111" s="27">
        <v>90366.93</v>
      </c>
      <c r="F111" s="23">
        <f t="shared" si="6"/>
        <v>33.070000000006985</v>
      </c>
    </row>
    <row r="112" spans="1:6" s="2" customFormat="1" ht="11.25">
      <c r="A112" s="19" t="s">
        <v>294</v>
      </c>
      <c r="B112" s="20">
        <v>200</v>
      </c>
      <c r="C112" s="25" t="s">
        <v>295</v>
      </c>
      <c r="D112" s="23">
        <f>SUM(D125)</f>
        <v>533900</v>
      </c>
      <c r="E112" s="23">
        <f>SUM(E125)</f>
        <v>492341.15</v>
      </c>
      <c r="F112" s="23">
        <f t="shared" si="6"/>
        <v>41558.84999999998</v>
      </c>
    </row>
    <row r="113" spans="1:6" s="2" customFormat="1" ht="22.5" hidden="1">
      <c r="A113" s="19" t="s">
        <v>268</v>
      </c>
      <c r="B113" s="20">
        <v>200</v>
      </c>
      <c r="C113" s="25" t="s">
        <v>296</v>
      </c>
      <c r="D113" s="23">
        <v>0</v>
      </c>
      <c r="E113" s="27">
        <v>0</v>
      </c>
      <c r="F113" s="23">
        <f t="shared" si="6"/>
        <v>0</v>
      </c>
    </row>
    <row r="114" spans="1:6" s="2" customFormat="1" ht="123.75" hidden="1">
      <c r="A114" s="19" t="s">
        <v>269</v>
      </c>
      <c r="B114" s="20">
        <v>200</v>
      </c>
      <c r="C114" s="25" t="s">
        <v>297</v>
      </c>
      <c r="D114" s="23">
        <v>0</v>
      </c>
      <c r="E114" s="27">
        <v>0</v>
      </c>
      <c r="F114" s="23">
        <f t="shared" si="6"/>
        <v>0</v>
      </c>
    </row>
    <row r="115" spans="1:6" s="2" customFormat="1" ht="90" hidden="1">
      <c r="A115" s="19" t="s">
        <v>270</v>
      </c>
      <c r="B115" s="20">
        <v>200</v>
      </c>
      <c r="C115" s="25" t="s">
        <v>298</v>
      </c>
      <c r="D115" s="23">
        <v>0</v>
      </c>
      <c r="E115" s="27">
        <v>0</v>
      </c>
      <c r="F115" s="23">
        <f t="shared" si="6"/>
        <v>0</v>
      </c>
    </row>
    <row r="116" spans="1:6" s="2" customFormat="1" ht="11.25" hidden="1">
      <c r="A116" s="19" t="s">
        <v>299</v>
      </c>
      <c r="B116" s="20">
        <v>200</v>
      </c>
      <c r="C116" s="25" t="s">
        <v>300</v>
      </c>
      <c r="D116" s="23">
        <v>0</v>
      </c>
      <c r="E116" s="27">
        <v>0</v>
      </c>
      <c r="F116" s="23">
        <f t="shared" si="6"/>
        <v>0</v>
      </c>
    </row>
    <row r="117" spans="1:6" s="2" customFormat="1" ht="11.25" hidden="1">
      <c r="A117" s="19" t="s">
        <v>212</v>
      </c>
      <c r="B117" s="20">
        <v>200</v>
      </c>
      <c r="C117" s="25" t="s">
        <v>301</v>
      </c>
      <c r="D117" s="23">
        <v>0</v>
      </c>
      <c r="E117" s="27">
        <v>0</v>
      </c>
      <c r="F117" s="23">
        <f t="shared" si="6"/>
        <v>0</v>
      </c>
    </row>
    <row r="118" spans="1:6" s="2" customFormat="1" ht="11.25" hidden="1">
      <c r="A118" s="19" t="s">
        <v>223</v>
      </c>
      <c r="B118" s="20">
        <v>200</v>
      </c>
      <c r="C118" s="25" t="s">
        <v>302</v>
      </c>
      <c r="D118" s="23">
        <v>0</v>
      </c>
      <c r="E118" s="27">
        <v>0</v>
      </c>
      <c r="F118" s="23">
        <f t="shared" si="6"/>
        <v>0</v>
      </c>
    </row>
    <row r="119" spans="1:6" s="2" customFormat="1" ht="22.5" hidden="1">
      <c r="A119" s="19" t="s">
        <v>227</v>
      </c>
      <c r="B119" s="20">
        <v>200</v>
      </c>
      <c r="C119" s="25" t="s">
        <v>303</v>
      </c>
      <c r="D119" s="23">
        <v>0</v>
      </c>
      <c r="E119" s="27">
        <v>0</v>
      </c>
      <c r="F119" s="23">
        <f t="shared" si="6"/>
        <v>0</v>
      </c>
    </row>
    <row r="120" spans="1:6" s="2" customFormat="1" ht="123.75" hidden="1">
      <c r="A120" s="19" t="s">
        <v>272</v>
      </c>
      <c r="B120" s="20">
        <v>200</v>
      </c>
      <c r="C120" s="25" t="s">
        <v>304</v>
      </c>
      <c r="D120" s="23">
        <v>0</v>
      </c>
      <c r="E120" s="27">
        <v>0</v>
      </c>
      <c r="F120" s="23">
        <f t="shared" si="6"/>
        <v>0</v>
      </c>
    </row>
    <row r="121" spans="1:6" s="2" customFormat="1" ht="11.25" hidden="1">
      <c r="A121" s="19" t="s">
        <v>299</v>
      </c>
      <c r="B121" s="20">
        <v>200</v>
      </c>
      <c r="C121" s="25" t="s">
        <v>305</v>
      </c>
      <c r="D121" s="23">
        <v>0</v>
      </c>
      <c r="E121" s="27">
        <v>0</v>
      </c>
      <c r="F121" s="23">
        <f t="shared" si="6"/>
        <v>0</v>
      </c>
    </row>
    <row r="122" spans="1:6" s="2" customFormat="1" ht="11.25" hidden="1">
      <c r="A122" s="19" t="s">
        <v>212</v>
      </c>
      <c r="B122" s="20">
        <v>200</v>
      </c>
      <c r="C122" s="25" t="s">
        <v>306</v>
      </c>
      <c r="D122" s="23">
        <v>0</v>
      </c>
      <c r="E122" s="27">
        <v>0</v>
      </c>
      <c r="F122" s="23">
        <f t="shared" si="6"/>
        <v>0</v>
      </c>
    </row>
    <row r="123" spans="1:6" s="2" customFormat="1" ht="11.25" hidden="1">
      <c r="A123" s="19" t="s">
        <v>223</v>
      </c>
      <c r="B123" s="20">
        <v>200</v>
      </c>
      <c r="C123" s="25" t="s">
        <v>307</v>
      </c>
      <c r="D123" s="23">
        <v>0</v>
      </c>
      <c r="E123" s="27">
        <v>0</v>
      </c>
      <c r="F123" s="23">
        <f t="shared" si="6"/>
        <v>0</v>
      </c>
    </row>
    <row r="124" spans="1:6" s="2" customFormat="1" ht="22.5" hidden="1">
      <c r="A124" s="19" t="s">
        <v>227</v>
      </c>
      <c r="B124" s="20">
        <v>200</v>
      </c>
      <c r="C124" s="25" t="s">
        <v>308</v>
      </c>
      <c r="D124" s="23">
        <v>0</v>
      </c>
      <c r="E124" s="27">
        <v>0</v>
      </c>
      <c r="F124" s="23">
        <f t="shared" si="6"/>
        <v>0</v>
      </c>
    </row>
    <row r="125" spans="1:6" s="2" customFormat="1" ht="22.5">
      <c r="A125" s="19" t="s">
        <v>284</v>
      </c>
      <c r="B125" s="20">
        <v>200</v>
      </c>
      <c r="C125" s="28" t="s">
        <v>309</v>
      </c>
      <c r="D125" s="27">
        <f>SUM(D126+D131)</f>
        <v>533900</v>
      </c>
      <c r="E125" s="27">
        <f>SUM(E126+E131)</f>
        <v>492341.15</v>
      </c>
      <c r="F125" s="23">
        <f t="shared" si="6"/>
        <v>41558.84999999998</v>
      </c>
    </row>
    <row r="126" spans="1:6" s="2" customFormat="1" ht="90">
      <c r="A126" s="19" t="s">
        <v>310</v>
      </c>
      <c r="B126" s="20">
        <v>200</v>
      </c>
      <c r="C126" s="28" t="s">
        <v>311</v>
      </c>
      <c r="D126" s="27">
        <f>SUM(D128)</f>
        <v>138500</v>
      </c>
      <c r="E126" s="27">
        <f>SUM(E128)</f>
        <v>138345.85</v>
      </c>
      <c r="F126" s="23">
        <f t="shared" si="6"/>
        <v>154.14999999999418</v>
      </c>
    </row>
    <row r="127" spans="1:6" s="2" customFormat="1" ht="97.5" customHeight="1">
      <c r="A127" s="19" t="s">
        <v>312</v>
      </c>
      <c r="B127" s="20">
        <v>200</v>
      </c>
      <c r="C127" s="28" t="s">
        <v>313</v>
      </c>
      <c r="D127" s="23">
        <f>SUM(D128)</f>
        <v>138500</v>
      </c>
      <c r="E127" s="23">
        <f>SUM(E128)</f>
        <v>138345.85</v>
      </c>
      <c r="F127" s="23">
        <f t="shared" si="6"/>
        <v>154.14999999999418</v>
      </c>
    </row>
    <row r="128" spans="1:6" s="2" customFormat="1" ht="11.25">
      <c r="A128" s="19" t="s">
        <v>290</v>
      </c>
      <c r="B128" s="20">
        <v>200</v>
      </c>
      <c r="C128" s="28" t="s">
        <v>314</v>
      </c>
      <c r="D128" s="23">
        <f>SUM(D129+D130)</f>
        <v>138500</v>
      </c>
      <c r="E128" s="23">
        <f>SUM(E129+E130)</f>
        <v>138345.85</v>
      </c>
      <c r="F128" s="23">
        <f t="shared" si="6"/>
        <v>154.14999999999418</v>
      </c>
    </row>
    <row r="129" spans="1:6" s="2" customFormat="1" ht="22.5">
      <c r="A129" s="19" t="s">
        <v>292</v>
      </c>
      <c r="B129" s="20">
        <v>200</v>
      </c>
      <c r="C129" s="28" t="s">
        <v>315</v>
      </c>
      <c r="D129" s="23">
        <v>50000</v>
      </c>
      <c r="E129" s="23">
        <v>49909</v>
      </c>
      <c r="F129" s="23">
        <f t="shared" si="6"/>
        <v>91</v>
      </c>
    </row>
    <row r="130" spans="1:6" s="2" customFormat="1" ht="11.25">
      <c r="A130" s="19" t="s">
        <v>446</v>
      </c>
      <c r="B130" s="20">
        <v>200</v>
      </c>
      <c r="C130" s="28" t="s">
        <v>461</v>
      </c>
      <c r="D130" s="23">
        <v>88500</v>
      </c>
      <c r="E130" s="23">
        <v>88436.85</v>
      </c>
      <c r="F130" s="23">
        <f t="shared" si="6"/>
        <v>63.14999999999418</v>
      </c>
    </row>
    <row r="131" spans="1:6" s="2" customFormat="1" ht="78.75">
      <c r="A131" s="19" t="s">
        <v>316</v>
      </c>
      <c r="B131" s="20">
        <v>200</v>
      </c>
      <c r="C131" s="28" t="s">
        <v>317</v>
      </c>
      <c r="D131" s="27">
        <f>SUM(D132+D136+D139)</f>
        <v>395400</v>
      </c>
      <c r="E131" s="27">
        <f>SUM(E132+E136+E139)</f>
        <v>353995.3</v>
      </c>
      <c r="F131" s="23">
        <f t="shared" si="6"/>
        <v>41404.70000000001</v>
      </c>
    </row>
    <row r="132" spans="1:6" s="2" customFormat="1" ht="50.25" customHeight="1">
      <c r="A132" s="19" t="s">
        <v>318</v>
      </c>
      <c r="B132" s="20">
        <v>200</v>
      </c>
      <c r="C132" s="28" t="s">
        <v>319</v>
      </c>
      <c r="D132" s="27">
        <f>SUM(D133)</f>
        <v>274300</v>
      </c>
      <c r="E132" s="27">
        <f>SUM(E133)</f>
        <v>234944.3</v>
      </c>
      <c r="F132" s="23">
        <f t="shared" si="6"/>
        <v>39355.70000000001</v>
      </c>
    </row>
    <row r="133" spans="1:6" s="2" customFormat="1" ht="11.25">
      <c r="A133" s="19" t="s">
        <v>290</v>
      </c>
      <c r="B133" s="20">
        <v>200</v>
      </c>
      <c r="C133" s="28" t="s">
        <v>320</v>
      </c>
      <c r="D133" s="27">
        <f>SUM(D134:D135)</f>
        <v>274300</v>
      </c>
      <c r="E133" s="27">
        <f>SUM(E134:E135)</f>
        <v>234944.3</v>
      </c>
      <c r="F133" s="23">
        <f t="shared" si="6"/>
        <v>39355.70000000001</v>
      </c>
    </row>
    <row r="134" spans="1:6" s="2" customFormat="1" ht="11.25">
      <c r="A134" s="19" t="s">
        <v>273</v>
      </c>
      <c r="B134" s="20">
        <v>200</v>
      </c>
      <c r="C134" s="28" t="s">
        <v>321</v>
      </c>
      <c r="D134" s="27">
        <v>123000</v>
      </c>
      <c r="E134" s="27">
        <v>83683.3</v>
      </c>
      <c r="F134" s="23">
        <f t="shared" si="6"/>
        <v>39316.7</v>
      </c>
    </row>
    <row r="135" spans="1:6" s="2" customFormat="1" ht="22.5">
      <c r="A135" s="19" t="s">
        <v>292</v>
      </c>
      <c r="B135" s="20">
        <v>200</v>
      </c>
      <c r="C135" s="28" t="s">
        <v>322</v>
      </c>
      <c r="D135" s="27">
        <v>151300</v>
      </c>
      <c r="E135" s="27">
        <v>151261</v>
      </c>
      <c r="F135" s="23">
        <f t="shared" si="6"/>
        <v>39</v>
      </c>
    </row>
    <row r="136" spans="1:6" s="2" customFormat="1" ht="54" customHeight="1">
      <c r="A136" s="19" t="s">
        <v>487</v>
      </c>
      <c r="B136" s="20">
        <v>200</v>
      </c>
      <c r="C136" s="28" t="s">
        <v>323</v>
      </c>
      <c r="D136" s="27">
        <f>SUM(D137)</f>
        <v>14600</v>
      </c>
      <c r="E136" s="27">
        <f>SUM(E137)</f>
        <v>14538</v>
      </c>
      <c r="F136" s="23">
        <f t="shared" si="6"/>
        <v>62</v>
      </c>
    </row>
    <row r="137" spans="1:6" s="2" customFormat="1" ht="11.25">
      <c r="A137" s="19" t="s">
        <v>290</v>
      </c>
      <c r="B137" s="20">
        <v>200</v>
      </c>
      <c r="C137" s="28" t="s">
        <v>324</v>
      </c>
      <c r="D137" s="23">
        <f>SUM(D138)</f>
        <v>14600</v>
      </c>
      <c r="E137" s="23">
        <f>SUM(E138)</f>
        <v>14538</v>
      </c>
      <c r="F137" s="23">
        <f t="shared" si="6"/>
        <v>62</v>
      </c>
    </row>
    <row r="138" spans="1:6" s="2" customFormat="1" ht="22.5">
      <c r="A138" s="19" t="s">
        <v>292</v>
      </c>
      <c r="B138" s="20">
        <v>200</v>
      </c>
      <c r="C138" s="28" t="s">
        <v>325</v>
      </c>
      <c r="D138" s="23">
        <v>14600</v>
      </c>
      <c r="E138" s="27">
        <v>14538</v>
      </c>
      <c r="F138" s="23">
        <f t="shared" si="6"/>
        <v>62</v>
      </c>
    </row>
    <row r="139" spans="1:6" s="2" customFormat="1" ht="67.5">
      <c r="A139" s="19" t="s">
        <v>326</v>
      </c>
      <c r="B139" s="20">
        <v>200</v>
      </c>
      <c r="C139" s="28" t="s">
        <v>327</v>
      </c>
      <c r="D139" s="23">
        <f>SUM(D140)</f>
        <v>106500</v>
      </c>
      <c r="E139" s="23">
        <f>SUM(E140)</f>
        <v>104513</v>
      </c>
      <c r="F139" s="23">
        <f t="shared" si="6"/>
        <v>1987</v>
      </c>
    </row>
    <row r="140" spans="1:6" s="2" customFormat="1" ht="11.25">
      <c r="A140" s="19" t="s">
        <v>290</v>
      </c>
      <c r="B140" s="20">
        <v>200</v>
      </c>
      <c r="C140" s="28" t="s">
        <v>328</v>
      </c>
      <c r="D140" s="23">
        <f>SUM(D142+D141)</f>
        <v>106500</v>
      </c>
      <c r="E140" s="23">
        <f>SUM(E142+E141)</f>
        <v>104513</v>
      </c>
      <c r="F140" s="23">
        <f t="shared" si="6"/>
        <v>1987</v>
      </c>
    </row>
    <row r="141" spans="1:6" s="2" customFormat="1" ht="22.5">
      <c r="A141" s="19" t="s">
        <v>292</v>
      </c>
      <c r="B141" s="20">
        <v>200</v>
      </c>
      <c r="C141" s="28" t="s">
        <v>329</v>
      </c>
      <c r="D141" s="23">
        <v>101500</v>
      </c>
      <c r="E141" s="23">
        <v>99513</v>
      </c>
      <c r="F141" s="23">
        <f t="shared" si="6"/>
        <v>1987</v>
      </c>
    </row>
    <row r="142" spans="1:6" s="2" customFormat="1" ht="11.25">
      <c r="A142" s="19" t="s">
        <v>330</v>
      </c>
      <c r="B142" s="20">
        <v>200</v>
      </c>
      <c r="C142" s="28" t="s">
        <v>331</v>
      </c>
      <c r="D142" s="23">
        <v>5000</v>
      </c>
      <c r="E142" s="27">
        <v>5000</v>
      </c>
      <c r="F142" s="23">
        <f t="shared" si="6"/>
        <v>0</v>
      </c>
    </row>
    <row r="143" spans="1:6" s="2" customFormat="1" ht="11.25">
      <c r="A143" s="19" t="s">
        <v>332</v>
      </c>
      <c r="B143" s="20">
        <v>200</v>
      </c>
      <c r="C143" s="25" t="s">
        <v>333</v>
      </c>
      <c r="D143" s="27">
        <f aca="true" t="shared" si="9" ref="D143:E145">SUM(D144)</f>
        <v>1232700</v>
      </c>
      <c r="E143" s="27">
        <f t="shared" si="9"/>
        <v>1178953.26</v>
      </c>
      <c r="F143" s="23">
        <f t="shared" si="6"/>
        <v>53746.73999999999</v>
      </c>
    </row>
    <row r="144" spans="1:6" s="2" customFormat="1" ht="45">
      <c r="A144" s="19" t="s">
        <v>334</v>
      </c>
      <c r="B144" s="20">
        <v>200</v>
      </c>
      <c r="C144" s="29">
        <v>9.510801E+19</v>
      </c>
      <c r="D144" s="27">
        <f t="shared" si="9"/>
        <v>1232700</v>
      </c>
      <c r="E144" s="27">
        <f t="shared" si="9"/>
        <v>1178953.26</v>
      </c>
      <c r="F144" s="23">
        <f t="shared" si="6"/>
        <v>53746.73999999999</v>
      </c>
    </row>
    <row r="145" spans="1:6" s="2" customFormat="1" ht="22.5">
      <c r="A145" s="19" t="s">
        <v>284</v>
      </c>
      <c r="B145" s="20">
        <v>200</v>
      </c>
      <c r="C145" s="28" t="s">
        <v>336</v>
      </c>
      <c r="D145" s="23">
        <f t="shared" si="9"/>
        <v>1232700</v>
      </c>
      <c r="E145" s="23">
        <f t="shared" si="9"/>
        <v>1178953.26</v>
      </c>
      <c r="F145" s="23">
        <f t="shared" si="6"/>
        <v>53746.73999999999</v>
      </c>
    </row>
    <row r="146" spans="1:6" s="2" customFormat="1" ht="78.75">
      <c r="A146" s="19" t="s">
        <v>337</v>
      </c>
      <c r="B146" s="20">
        <v>200</v>
      </c>
      <c r="C146" s="28" t="s">
        <v>338</v>
      </c>
      <c r="D146" s="23">
        <f>SUM(D149+D147)</f>
        <v>1232700</v>
      </c>
      <c r="E146" s="23">
        <f>SUM(E149+E147)</f>
        <v>1178953.26</v>
      </c>
      <c r="F146" s="23">
        <f t="shared" si="6"/>
        <v>53746.73999999999</v>
      </c>
    </row>
    <row r="147" spans="1:6" s="2" customFormat="1" ht="35.25" customHeight="1">
      <c r="A147" s="19" t="s">
        <v>335</v>
      </c>
      <c r="B147" s="20"/>
      <c r="C147" s="28" t="s">
        <v>449</v>
      </c>
      <c r="D147" s="23">
        <f>SUM(D148)</f>
        <v>500</v>
      </c>
      <c r="E147" s="23">
        <v>500</v>
      </c>
      <c r="F147" s="23">
        <f aca="true" t="shared" si="10" ref="F147:F183">D147-E147</f>
        <v>0</v>
      </c>
    </row>
    <row r="148" spans="1:6" s="2" customFormat="1" ht="11.25">
      <c r="A148" s="19" t="s">
        <v>229</v>
      </c>
      <c r="B148" s="20"/>
      <c r="C148" s="28" t="s">
        <v>448</v>
      </c>
      <c r="D148" s="23">
        <v>500</v>
      </c>
      <c r="E148" s="23">
        <v>500</v>
      </c>
      <c r="F148" s="23">
        <f t="shared" si="10"/>
        <v>0</v>
      </c>
    </row>
    <row r="149" spans="1:6" s="2" customFormat="1" ht="45">
      <c r="A149" s="19" t="s">
        <v>339</v>
      </c>
      <c r="B149" s="20">
        <v>200</v>
      </c>
      <c r="C149" s="28" t="s">
        <v>340</v>
      </c>
      <c r="D149" s="23">
        <f>SUM(D150+D153+D157+D159+D158)</f>
        <v>1232200</v>
      </c>
      <c r="E149" s="23">
        <f>SUM(E150+E153+E157+E159+E158)</f>
        <v>1178453.26</v>
      </c>
      <c r="F149" s="23">
        <f t="shared" si="10"/>
        <v>53746.73999999999</v>
      </c>
    </row>
    <row r="150" spans="1:6" s="2" customFormat="1" ht="33.75">
      <c r="A150" s="19" t="s">
        <v>341</v>
      </c>
      <c r="B150" s="20">
        <v>200</v>
      </c>
      <c r="C150" s="28" t="s">
        <v>342</v>
      </c>
      <c r="D150" s="23">
        <f>SUM(D151:D152)</f>
        <v>777600</v>
      </c>
      <c r="E150" s="23">
        <f>SUM(E151:E152)</f>
        <v>754338.04</v>
      </c>
      <c r="F150" s="23">
        <f t="shared" si="10"/>
        <v>23261.959999999963</v>
      </c>
    </row>
    <row r="151" spans="1:6" s="2" customFormat="1" ht="11.25">
      <c r="A151" s="19" t="s">
        <v>343</v>
      </c>
      <c r="B151" s="20">
        <v>200</v>
      </c>
      <c r="C151" s="28" t="s">
        <v>344</v>
      </c>
      <c r="D151" s="23">
        <v>615800</v>
      </c>
      <c r="E151" s="23">
        <v>597667.88</v>
      </c>
      <c r="F151" s="23">
        <f t="shared" si="10"/>
        <v>18132.119999999995</v>
      </c>
    </row>
    <row r="152" spans="1:6" s="2" customFormat="1" ht="22.5">
      <c r="A152" s="19" t="s">
        <v>345</v>
      </c>
      <c r="B152" s="20">
        <v>200</v>
      </c>
      <c r="C152" s="28" t="s">
        <v>346</v>
      </c>
      <c r="D152" s="23">
        <v>161800</v>
      </c>
      <c r="E152" s="23">
        <v>156670.16</v>
      </c>
      <c r="F152" s="23">
        <f t="shared" si="10"/>
        <v>5129.8399999999965</v>
      </c>
    </row>
    <row r="153" spans="1:6" s="2" customFormat="1" ht="11.25">
      <c r="A153" s="19" t="s">
        <v>275</v>
      </c>
      <c r="B153" s="20">
        <v>200</v>
      </c>
      <c r="C153" s="28" t="s">
        <v>347</v>
      </c>
      <c r="D153" s="23">
        <f>SUM(D154:D156)</f>
        <v>246400</v>
      </c>
      <c r="E153" s="23">
        <f>SUM(E154:E156)</f>
        <v>215989.22</v>
      </c>
      <c r="F153" s="23">
        <f t="shared" si="10"/>
        <v>30410.78</v>
      </c>
    </row>
    <row r="154" spans="1:6" s="2" customFormat="1" ht="11.25">
      <c r="A154" s="19" t="s">
        <v>348</v>
      </c>
      <c r="B154" s="20">
        <v>200</v>
      </c>
      <c r="C154" s="28" t="s">
        <v>349</v>
      </c>
      <c r="D154" s="23">
        <v>74000</v>
      </c>
      <c r="E154" s="23">
        <v>52454.05</v>
      </c>
      <c r="F154" s="23">
        <f t="shared" si="10"/>
        <v>21545.949999999997</v>
      </c>
    </row>
    <row r="155" spans="1:6" s="2" customFormat="1" ht="22.5">
      <c r="A155" s="19" t="s">
        <v>292</v>
      </c>
      <c r="B155" s="20">
        <v>200</v>
      </c>
      <c r="C155" s="28" t="s">
        <v>350</v>
      </c>
      <c r="D155" s="23">
        <v>66300</v>
      </c>
      <c r="E155" s="23">
        <v>57454.53</v>
      </c>
      <c r="F155" s="23">
        <f t="shared" si="10"/>
        <v>8845.470000000001</v>
      </c>
    </row>
    <row r="156" spans="1:6" s="2" customFormat="1" ht="11.25">
      <c r="A156" s="19" t="s">
        <v>330</v>
      </c>
      <c r="B156" s="20">
        <v>200</v>
      </c>
      <c r="C156" s="28" t="s">
        <v>351</v>
      </c>
      <c r="D156" s="23">
        <v>106100</v>
      </c>
      <c r="E156" s="23">
        <v>106080.64</v>
      </c>
      <c r="F156" s="23">
        <f t="shared" si="10"/>
        <v>19.360000000000582</v>
      </c>
    </row>
    <row r="157" spans="1:6" s="2" customFormat="1" ht="11.25">
      <c r="A157" s="19" t="s">
        <v>238</v>
      </c>
      <c r="B157" s="20">
        <v>200</v>
      </c>
      <c r="C157" s="28" t="s">
        <v>352</v>
      </c>
      <c r="D157" s="23">
        <v>45600</v>
      </c>
      <c r="E157" s="23">
        <v>45600</v>
      </c>
      <c r="F157" s="23">
        <f t="shared" si="10"/>
        <v>0</v>
      </c>
    </row>
    <row r="158" spans="1:6" s="2" customFormat="1" ht="22.5">
      <c r="A158" s="19" t="s">
        <v>282</v>
      </c>
      <c r="B158" s="20">
        <v>200</v>
      </c>
      <c r="C158" s="28" t="s">
        <v>472</v>
      </c>
      <c r="D158" s="23">
        <v>151100</v>
      </c>
      <c r="E158" s="23">
        <v>151041</v>
      </c>
      <c r="F158" s="23">
        <f t="shared" si="10"/>
        <v>59</v>
      </c>
    </row>
    <row r="159" spans="1:6" s="2" customFormat="1" ht="22.5">
      <c r="A159" s="19" t="s">
        <v>353</v>
      </c>
      <c r="B159" s="20">
        <v>200</v>
      </c>
      <c r="C159" s="28" t="s">
        <v>354</v>
      </c>
      <c r="D159" s="23">
        <v>11500</v>
      </c>
      <c r="E159" s="23">
        <v>11485</v>
      </c>
      <c r="F159" s="23">
        <f t="shared" si="10"/>
        <v>15</v>
      </c>
    </row>
    <row r="160" spans="1:6" s="2" customFormat="1" ht="33.75">
      <c r="A160" s="19" t="s">
        <v>355</v>
      </c>
      <c r="B160" s="20">
        <v>200</v>
      </c>
      <c r="C160" s="25" t="s">
        <v>356</v>
      </c>
      <c r="D160" s="27">
        <v>4000</v>
      </c>
      <c r="E160" s="27">
        <f>SUM(E161)</f>
        <v>4000</v>
      </c>
      <c r="F160" s="23">
        <f t="shared" si="10"/>
        <v>0</v>
      </c>
    </row>
    <row r="161" spans="1:6" s="2" customFormat="1" ht="22.5">
      <c r="A161" s="19" t="s">
        <v>357</v>
      </c>
      <c r="B161" s="20">
        <v>200</v>
      </c>
      <c r="C161" s="25" t="s">
        <v>358</v>
      </c>
      <c r="D161" s="23">
        <v>4000</v>
      </c>
      <c r="E161" s="23">
        <f>SUM(E162)</f>
        <v>4000</v>
      </c>
      <c r="F161" s="23">
        <f t="shared" si="10"/>
        <v>0</v>
      </c>
    </row>
    <row r="162" spans="1:6" s="2" customFormat="1" ht="33.75">
      <c r="A162" s="19" t="s">
        <v>359</v>
      </c>
      <c r="B162" s="20">
        <v>200</v>
      </c>
      <c r="C162" s="25" t="s">
        <v>360</v>
      </c>
      <c r="D162" s="23">
        <v>4000</v>
      </c>
      <c r="E162" s="23">
        <f>SUM(E163)</f>
        <v>4000</v>
      </c>
      <c r="F162" s="23">
        <f t="shared" si="10"/>
        <v>0</v>
      </c>
    </row>
    <row r="163" spans="1:6" s="2" customFormat="1" ht="45">
      <c r="A163" s="19" t="s">
        <v>361</v>
      </c>
      <c r="B163" s="20">
        <v>200</v>
      </c>
      <c r="C163" s="25" t="s">
        <v>362</v>
      </c>
      <c r="D163" s="23">
        <v>4000</v>
      </c>
      <c r="E163" s="23">
        <f>SUM(E164)</f>
        <v>4000</v>
      </c>
      <c r="F163" s="23">
        <f t="shared" si="10"/>
        <v>0</v>
      </c>
    </row>
    <row r="164" spans="1:6" s="2" customFormat="1" ht="33.75">
      <c r="A164" s="19" t="s">
        <v>211</v>
      </c>
      <c r="B164" s="20">
        <v>200</v>
      </c>
      <c r="C164" s="28" t="s">
        <v>412</v>
      </c>
      <c r="D164" s="23">
        <v>4000</v>
      </c>
      <c r="E164" s="23">
        <f>SUM(E169)</f>
        <v>4000</v>
      </c>
      <c r="F164" s="23">
        <f t="shared" si="10"/>
        <v>0</v>
      </c>
    </row>
    <row r="165" spans="1:6" s="2" customFormat="1" ht="12.75" customHeight="1">
      <c r="A165" s="19" t="s">
        <v>212</v>
      </c>
      <c r="B165" s="20">
        <v>200</v>
      </c>
      <c r="C165" s="28" t="s">
        <v>413</v>
      </c>
      <c r="D165" s="23">
        <v>4000</v>
      </c>
      <c r="E165" s="23">
        <f>SUM(E169)</f>
        <v>4000</v>
      </c>
      <c r="F165" s="23">
        <f t="shared" si="10"/>
        <v>0</v>
      </c>
    </row>
    <row r="166" spans="1:6" s="2" customFormat="1" ht="11.25" hidden="1">
      <c r="A166" s="19" t="s">
        <v>223</v>
      </c>
      <c r="B166" s="20">
        <v>200</v>
      </c>
      <c r="C166" s="28" t="s">
        <v>363</v>
      </c>
      <c r="D166" s="23">
        <v>0</v>
      </c>
      <c r="E166" s="23">
        <v>0</v>
      </c>
      <c r="F166" s="23">
        <f t="shared" si="10"/>
        <v>0</v>
      </c>
    </row>
    <row r="167" spans="1:6" s="2" customFormat="1" ht="11.25" hidden="1">
      <c r="A167" s="19" t="s">
        <v>225</v>
      </c>
      <c r="B167" s="20">
        <v>200</v>
      </c>
      <c r="C167" s="28" t="s">
        <v>364</v>
      </c>
      <c r="D167" s="23">
        <v>0</v>
      </c>
      <c r="E167" s="23">
        <v>0</v>
      </c>
      <c r="F167" s="23">
        <f t="shared" si="10"/>
        <v>0</v>
      </c>
    </row>
    <row r="168" spans="1:6" s="2" customFormat="1" ht="11.25" hidden="1">
      <c r="A168" s="19" t="s">
        <v>228</v>
      </c>
      <c r="B168" s="20">
        <v>200</v>
      </c>
      <c r="C168" s="28" t="s">
        <v>365</v>
      </c>
      <c r="D168" s="23">
        <v>0</v>
      </c>
      <c r="E168" s="23">
        <v>0</v>
      </c>
      <c r="F168" s="23">
        <f t="shared" si="10"/>
        <v>0</v>
      </c>
    </row>
    <row r="169" spans="1:6" s="2" customFormat="1" ht="11.25">
      <c r="A169" s="19" t="s">
        <v>229</v>
      </c>
      <c r="B169" s="20">
        <v>200</v>
      </c>
      <c r="C169" s="28" t="s">
        <v>414</v>
      </c>
      <c r="D169" s="23">
        <v>4000</v>
      </c>
      <c r="E169" s="23">
        <v>4000</v>
      </c>
      <c r="F169" s="23">
        <f t="shared" si="10"/>
        <v>0</v>
      </c>
    </row>
    <row r="170" spans="1:6" s="2" customFormat="1" ht="11.25">
      <c r="A170" s="19" t="s">
        <v>473</v>
      </c>
      <c r="B170" s="20">
        <v>200</v>
      </c>
      <c r="C170" s="28" t="s">
        <v>478</v>
      </c>
      <c r="D170" s="23">
        <f>SUM(D171)</f>
        <v>30000</v>
      </c>
      <c r="E170" s="23">
        <v>30000</v>
      </c>
      <c r="F170" s="23">
        <f t="shared" si="10"/>
        <v>0</v>
      </c>
    </row>
    <row r="171" spans="1:6" s="2" customFormat="1" ht="22.5">
      <c r="A171" s="19" t="s">
        <v>474</v>
      </c>
      <c r="B171" s="20">
        <v>200</v>
      </c>
      <c r="C171" s="28" t="s">
        <v>477</v>
      </c>
      <c r="D171" s="23">
        <v>30000</v>
      </c>
      <c r="E171" s="23">
        <v>30000</v>
      </c>
      <c r="F171" s="23">
        <f t="shared" si="10"/>
        <v>0</v>
      </c>
    </row>
    <row r="172" spans="1:6" s="2" customFormat="1" ht="11.25">
      <c r="A172" s="19" t="s">
        <v>475</v>
      </c>
      <c r="B172" s="20">
        <v>200</v>
      </c>
      <c r="C172" s="28" t="s">
        <v>479</v>
      </c>
      <c r="D172" s="23">
        <v>30000</v>
      </c>
      <c r="E172" s="23">
        <v>30000</v>
      </c>
      <c r="F172" s="23">
        <f t="shared" si="10"/>
        <v>0</v>
      </c>
    </row>
    <row r="173" spans="1:6" s="2" customFormat="1" ht="11.25">
      <c r="A173" s="19" t="s">
        <v>476</v>
      </c>
      <c r="B173" s="20">
        <v>200</v>
      </c>
      <c r="C173" s="28" t="s">
        <v>480</v>
      </c>
      <c r="D173" s="23">
        <v>30000</v>
      </c>
      <c r="E173" s="23">
        <v>30000</v>
      </c>
      <c r="F173" s="23">
        <f t="shared" si="10"/>
        <v>0</v>
      </c>
    </row>
    <row r="174" spans="1:6" s="2" customFormat="1" ht="11.25">
      <c r="A174" s="19" t="s">
        <v>453</v>
      </c>
      <c r="B174" s="20">
        <v>200</v>
      </c>
      <c r="C174" s="28" t="s">
        <v>481</v>
      </c>
      <c r="D174" s="23">
        <v>30000</v>
      </c>
      <c r="E174" s="23">
        <v>30000</v>
      </c>
      <c r="F174" s="23">
        <f t="shared" si="10"/>
        <v>0</v>
      </c>
    </row>
    <row r="175" spans="1:6" s="2" customFormat="1" ht="22.5">
      <c r="A175" s="19" t="s">
        <v>454</v>
      </c>
      <c r="B175" s="20">
        <v>200</v>
      </c>
      <c r="C175" s="28" t="s">
        <v>482</v>
      </c>
      <c r="D175" s="23">
        <v>30000</v>
      </c>
      <c r="E175" s="23">
        <v>30000</v>
      </c>
      <c r="F175" s="23">
        <f t="shared" si="10"/>
        <v>0</v>
      </c>
    </row>
    <row r="176" spans="1:6" s="2" customFormat="1" ht="22.5">
      <c r="A176" s="19" t="s">
        <v>268</v>
      </c>
      <c r="B176" s="20">
        <v>200</v>
      </c>
      <c r="C176" s="25" t="s">
        <v>366</v>
      </c>
      <c r="D176" s="27">
        <f>SUM(D182)</f>
        <v>83100</v>
      </c>
      <c r="E176" s="27">
        <f>SUM(E182)</f>
        <v>83100</v>
      </c>
      <c r="F176" s="23">
        <f t="shared" si="10"/>
        <v>0</v>
      </c>
    </row>
    <row r="177" spans="1:6" s="2" customFormat="1" ht="22.5">
      <c r="A177" s="19" t="s">
        <v>367</v>
      </c>
      <c r="B177" s="20">
        <v>200</v>
      </c>
      <c r="C177" s="25" t="s">
        <v>368</v>
      </c>
      <c r="D177" s="23">
        <v>83100</v>
      </c>
      <c r="E177" s="27">
        <f>SUM(E178)</f>
        <v>83100</v>
      </c>
      <c r="F177" s="23">
        <f t="shared" si="10"/>
        <v>0</v>
      </c>
    </row>
    <row r="178" spans="1:6" s="2" customFormat="1" ht="112.5" customHeight="1">
      <c r="A178" s="19" t="s">
        <v>369</v>
      </c>
      <c r="B178" s="20">
        <v>200</v>
      </c>
      <c r="C178" s="25" t="s">
        <v>370</v>
      </c>
      <c r="D178" s="23">
        <v>83100</v>
      </c>
      <c r="E178" s="27">
        <f>SUM(E179)</f>
        <v>83100</v>
      </c>
      <c r="F178" s="23">
        <f t="shared" si="10"/>
        <v>0</v>
      </c>
    </row>
    <row r="179" spans="1:6" s="2" customFormat="1" ht="22.5">
      <c r="A179" s="19" t="s">
        <v>367</v>
      </c>
      <c r="B179" s="20">
        <v>200</v>
      </c>
      <c r="C179" s="25" t="s">
        <v>371</v>
      </c>
      <c r="D179" s="23">
        <v>83100</v>
      </c>
      <c r="E179" s="27">
        <f>SUM(E180)</f>
        <v>83100</v>
      </c>
      <c r="F179" s="23">
        <f t="shared" si="10"/>
        <v>0</v>
      </c>
    </row>
    <row r="180" spans="1:6" s="2" customFormat="1" ht="11.25">
      <c r="A180" s="19" t="s">
        <v>212</v>
      </c>
      <c r="B180" s="20">
        <v>200</v>
      </c>
      <c r="C180" s="25" t="s">
        <v>372</v>
      </c>
      <c r="D180" s="23">
        <v>83100</v>
      </c>
      <c r="E180" s="27">
        <f>SUM(E181)</f>
        <v>83100</v>
      </c>
      <c r="F180" s="23">
        <f t="shared" si="10"/>
        <v>0</v>
      </c>
    </row>
    <row r="181" spans="1:6" s="2" customFormat="1" ht="33.75">
      <c r="A181" s="19" t="s">
        <v>373</v>
      </c>
      <c r="B181" s="20">
        <v>200</v>
      </c>
      <c r="C181" s="25" t="s">
        <v>374</v>
      </c>
      <c r="D181" s="23">
        <v>83100</v>
      </c>
      <c r="E181" s="27">
        <f>SUM(E182)</f>
        <v>83100</v>
      </c>
      <c r="F181" s="23">
        <f t="shared" si="10"/>
        <v>0</v>
      </c>
    </row>
    <row r="182" spans="1:6" s="2" customFormat="1" ht="45">
      <c r="A182" s="19" t="s">
        <v>375</v>
      </c>
      <c r="B182" s="20">
        <v>200</v>
      </c>
      <c r="C182" s="25" t="s">
        <v>376</v>
      </c>
      <c r="D182" s="23">
        <v>83100</v>
      </c>
      <c r="E182" s="27">
        <v>83100</v>
      </c>
      <c r="F182" s="23">
        <f t="shared" si="10"/>
        <v>0</v>
      </c>
    </row>
    <row r="183" spans="1:6" s="2" customFormat="1" ht="33.75">
      <c r="A183" s="19" t="s">
        <v>377</v>
      </c>
      <c r="B183" s="32">
        <v>450</v>
      </c>
      <c r="C183" s="31" t="s">
        <v>5</v>
      </c>
      <c r="D183" s="23">
        <f>SUM('[1]стр.1'!BC14-'[1]Лист1'!D7)</f>
        <v>-487986.6799999997</v>
      </c>
      <c r="E183" s="27">
        <v>14873.29</v>
      </c>
      <c r="F183" s="23">
        <f t="shared" si="10"/>
        <v>-502859.9699999997</v>
      </c>
    </row>
  </sheetData>
  <sheetProtection/>
  <mergeCells count="7">
    <mergeCell ref="A1:G1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22">
      <selection activeCell="C26" sqref="C26"/>
    </sheetView>
  </sheetViews>
  <sheetFormatPr defaultColWidth="9.00390625" defaultRowHeight="12.75"/>
  <cols>
    <col min="1" max="1" width="19.75390625" style="0" customWidth="1"/>
    <col min="3" max="3" width="24.375" style="0" customWidth="1"/>
    <col min="4" max="4" width="11.375" style="0" customWidth="1"/>
    <col min="5" max="5" width="11.25390625" style="0" customWidth="1"/>
  </cols>
  <sheetData>
    <row r="1" spans="1:6" s="2" customFormat="1" ht="12" customHeight="1">
      <c r="A1" s="121" t="s">
        <v>0</v>
      </c>
      <c r="B1" s="121" t="s">
        <v>196</v>
      </c>
      <c r="C1" s="121" t="s">
        <v>415</v>
      </c>
      <c r="D1" s="121" t="s">
        <v>198</v>
      </c>
      <c r="E1" s="123" t="s">
        <v>416</v>
      </c>
      <c r="F1" s="118" t="s">
        <v>3</v>
      </c>
    </row>
    <row r="2" spans="1:6" s="2" customFormat="1" ht="33.75" customHeight="1">
      <c r="A2" s="122"/>
      <c r="B2" s="122"/>
      <c r="C2" s="122"/>
      <c r="D2" s="122"/>
      <c r="E2" s="124"/>
      <c r="F2" s="119"/>
    </row>
    <row r="3" spans="1:6" s="2" customFormat="1" ht="11.25">
      <c r="A3" s="33">
        <v>1</v>
      </c>
      <c r="B3" s="33">
        <v>2</v>
      </c>
      <c r="C3" s="33">
        <v>3</v>
      </c>
      <c r="D3" s="33">
        <v>4</v>
      </c>
      <c r="E3" s="33" t="s">
        <v>417</v>
      </c>
      <c r="F3" s="34">
        <v>6</v>
      </c>
    </row>
    <row r="4" spans="1:6" s="2" customFormat="1" ht="45">
      <c r="A4" s="35" t="s">
        <v>418</v>
      </c>
      <c r="B4" s="20">
        <v>500</v>
      </c>
      <c r="C4" s="11" t="s">
        <v>5</v>
      </c>
      <c r="D4" s="12">
        <f>D7</f>
        <v>487986.6799999997</v>
      </c>
      <c r="E4" s="36">
        <f>E7</f>
        <v>-14873.290000000037</v>
      </c>
      <c r="F4" s="37">
        <f>D4-E4</f>
        <v>502859.96999999974</v>
      </c>
    </row>
    <row r="5" spans="1:6" s="2" customFormat="1" ht="45">
      <c r="A5" s="35" t="s">
        <v>419</v>
      </c>
      <c r="B5" s="20">
        <v>520</v>
      </c>
      <c r="C5" s="11" t="s">
        <v>5</v>
      </c>
      <c r="D5" s="12" t="s">
        <v>420</v>
      </c>
      <c r="E5" s="12" t="s">
        <v>420</v>
      </c>
      <c r="F5" s="12" t="s">
        <v>420</v>
      </c>
    </row>
    <row r="6" spans="1:6" s="2" customFormat="1" ht="33.75">
      <c r="A6" s="35" t="s">
        <v>421</v>
      </c>
      <c r="B6" s="20">
        <v>620</v>
      </c>
      <c r="C6" s="11" t="s">
        <v>5</v>
      </c>
      <c r="D6" s="12" t="s">
        <v>420</v>
      </c>
      <c r="E6" s="12" t="s">
        <v>420</v>
      </c>
      <c r="F6" s="12" t="s">
        <v>420</v>
      </c>
    </row>
    <row r="7" spans="1:6" s="2" customFormat="1" ht="22.5">
      <c r="A7" s="35" t="s">
        <v>14</v>
      </c>
      <c r="B7" s="20">
        <v>700</v>
      </c>
      <c r="C7" s="38" t="s">
        <v>422</v>
      </c>
      <c r="D7" s="12">
        <f>D8+D15</f>
        <v>487986.6799999997</v>
      </c>
      <c r="E7" s="36">
        <f>E8+E15</f>
        <v>-14873.290000000037</v>
      </c>
      <c r="F7" s="37" t="s">
        <v>31</v>
      </c>
    </row>
    <row r="8" spans="1:6" s="2" customFormat="1" ht="22.5">
      <c r="A8" s="35" t="s">
        <v>423</v>
      </c>
      <c r="B8" s="20">
        <v>710</v>
      </c>
      <c r="C8" s="38" t="s">
        <v>424</v>
      </c>
      <c r="D8" s="12">
        <v>-6599513.32</v>
      </c>
      <c r="E8" s="41">
        <v>-7163681.83</v>
      </c>
      <c r="F8" s="11" t="s">
        <v>5</v>
      </c>
    </row>
    <row r="9" spans="1:6" s="2" customFormat="1" ht="42" customHeight="1">
      <c r="A9" s="35" t="s">
        <v>425</v>
      </c>
      <c r="B9" s="20">
        <v>710</v>
      </c>
      <c r="C9" s="38" t="s">
        <v>426</v>
      </c>
      <c r="D9" s="12">
        <v>-6599513.32</v>
      </c>
      <c r="E9" s="41">
        <v>-7163681.83</v>
      </c>
      <c r="F9" s="11" t="s">
        <v>26</v>
      </c>
    </row>
    <row r="10" spans="1:6" s="2" customFormat="1" ht="43.5" customHeight="1">
      <c r="A10" s="35" t="s">
        <v>427</v>
      </c>
      <c r="B10" s="20">
        <v>710</v>
      </c>
      <c r="C10" s="38" t="s">
        <v>428</v>
      </c>
      <c r="D10" s="12">
        <v>-6599513.32</v>
      </c>
      <c r="E10" s="41">
        <v>-7163681.83</v>
      </c>
      <c r="F10" s="11" t="s">
        <v>26</v>
      </c>
    </row>
    <row r="11" spans="1:6" s="2" customFormat="1" ht="35.25" customHeight="1">
      <c r="A11" s="35" t="s">
        <v>429</v>
      </c>
      <c r="B11" s="20">
        <v>710</v>
      </c>
      <c r="C11" s="38" t="s">
        <v>430</v>
      </c>
      <c r="D11" s="12">
        <v>-6599513.32</v>
      </c>
      <c r="E11" s="41">
        <v>-7163681.83</v>
      </c>
      <c r="F11" s="11" t="s">
        <v>26</v>
      </c>
    </row>
    <row r="12" spans="1:6" s="2" customFormat="1" ht="30.75" customHeight="1">
      <c r="A12" s="39" t="s">
        <v>431</v>
      </c>
      <c r="B12" s="20">
        <v>720</v>
      </c>
      <c r="C12" s="38" t="s">
        <v>432</v>
      </c>
      <c r="D12" s="22">
        <v>7087500</v>
      </c>
      <c r="E12" s="22">
        <v>7148808.54</v>
      </c>
      <c r="F12" s="11" t="s">
        <v>26</v>
      </c>
    </row>
    <row r="13" spans="1:6" s="2" customFormat="1" ht="47.25" customHeight="1">
      <c r="A13" s="35" t="s">
        <v>433</v>
      </c>
      <c r="B13" s="20">
        <v>720</v>
      </c>
      <c r="C13" s="38" t="s">
        <v>434</v>
      </c>
      <c r="D13" s="22">
        <v>7087500</v>
      </c>
      <c r="E13" s="22">
        <v>7148808.54</v>
      </c>
      <c r="F13" s="11" t="s">
        <v>26</v>
      </c>
    </row>
    <row r="14" spans="1:6" s="2" customFormat="1" ht="47.25" customHeight="1">
      <c r="A14" s="35" t="s">
        <v>435</v>
      </c>
      <c r="B14" s="20">
        <v>720</v>
      </c>
      <c r="C14" s="38" t="s">
        <v>436</v>
      </c>
      <c r="D14" s="22">
        <v>7087500</v>
      </c>
      <c r="E14" s="22">
        <v>7148808.54</v>
      </c>
      <c r="F14" s="11" t="s">
        <v>26</v>
      </c>
    </row>
    <row r="15" spans="1:6" s="2" customFormat="1" ht="57.75" customHeight="1">
      <c r="A15" s="39" t="s">
        <v>437</v>
      </c>
      <c r="B15" s="20">
        <v>720</v>
      </c>
      <c r="C15" s="38" t="s">
        <v>438</v>
      </c>
      <c r="D15" s="22">
        <v>7087500</v>
      </c>
      <c r="E15" s="22">
        <v>7148808.54</v>
      </c>
      <c r="F15" s="11" t="s">
        <v>26</v>
      </c>
    </row>
    <row r="16" s="2" customFormat="1" ht="11.25"/>
    <row r="17" spans="1:5" s="2" customFormat="1" ht="11.25" customHeight="1">
      <c r="A17" s="120" t="s">
        <v>439</v>
      </c>
      <c r="B17" s="120"/>
      <c r="C17" s="120"/>
      <c r="D17" s="120"/>
      <c r="E17" s="120"/>
    </row>
    <row r="18" s="2" customFormat="1" ht="11.25"/>
    <row r="19" s="2" customFormat="1" ht="11.25">
      <c r="A19" s="2" t="s">
        <v>440</v>
      </c>
    </row>
    <row r="20" s="2" customFormat="1" ht="11.25"/>
    <row r="21" spans="1:5" s="2" customFormat="1" ht="11.25">
      <c r="A21" s="83" t="s">
        <v>441</v>
      </c>
      <c r="B21" s="83"/>
      <c r="C21" s="83"/>
      <c r="D21" s="83"/>
      <c r="E21" s="83"/>
    </row>
    <row r="22" s="2" customFormat="1" ht="11.25"/>
    <row r="23" spans="1:5" s="2" customFormat="1" ht="11.25">
      <c r="A23" s="83"/>
      <c r="B23" s="83"/>
      <c r="C23" s="83"/>
      <c r="D23" s="83"/>
      <c r="E23" s="83"/>
    </row>
    <row r="24" s="2" customFormat="1" ht="11.25">
      <c r="A24" s="40">
        <v>40544</v>
      </c>
    </row>
  </sheetData>
  <sheetProtection/>
  <mergeCells count="9">
    <mergeCell ref="F1:F2"/>
    <mergeCell ref="A17:E17"/>
    <mergeCell ref="A21:E21"/>
    <mergeCell ref="A23:E23"/>
    <mergeCell ref="A1:A2"/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Партнер</cp:lastModifiedBy>
  <cp:lastPrinted>2011-01-24T13:44:29Z</cp:lastPrinted>
  <dcterms:created xsi:type="dcterms:W3CDTF">2007-09-21T13:36:41Z</dcterms:created>
  <dcterms:modified xsi:type="dcterms:W3CDTF">2011-04-21T08:09:50Z</dcterms:modified>
  <cp:category/>
  <cp:version/>
  <cp:contentType/>
  <cp:contentStatus/>
</cp:coreProperties>
</file>